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20" tabRatio="824" activeTab="3"/>
  </bookViews>
  <sheets>
    <sheet name="18高新区政府性基金预算收入" sheetId="94" r:id="rId1"/>
    <sheet name="18高新区政府性基金预算支出" sheetId="95" r:id="rId2"/>
    <sheet name="19高新区政府性基金预算收入" sheetId="96" r:id="rId3"/>
    <sheet name="19高新区政府性基金预算支出" sheetId="97" r:id="rId4"/>
  </sheets>
  <definedNames>
    <definedName name="_xlnm.Print_Area" localSheetId="0">'18高新区政府性基金预算收入'!$A$1:$F$24</definedName>
    <definedName name="_xlnm.Print_Area" localSheetId="1">'18高新区政府性基金预算支出'!$A$1:$F$19</definedName>
    <definedName name="_xlnm.Print_Area" localSheetId="2">'19高新区政府性基金预算收入'!$A$1:$F$22</definedName>
    <definedName name="_xlnm.Print_Area" localSheetId="3">'19高新区政府性基金预算支出'!$A$1:$F$18</definedName>
    <definedName name="地区名称" localSheetId="0">#REF!</definedName>
    <definedName name="地区名称" localSheetId="1">#REF!</definedName>
    <definedName name="地区名称" localSheetId="2">#REF!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<sst xmlns="http://schemas.openxmlformats.org/spreadsheetml/2006/main" count="103" uniqueCount="56">
  <si>
    <t xml:space="preserve"> 表05</t>
  </si>
  <si>
    <t>2018年景德镇高新区政府性基金预算收入执行情况表（草案）</t>
  </si>
  <si>
    <t>单位：万元</t>
  </si>
  <si>
    <t>收入项目</t>
  </si>
  <si>
    <t>二〇一七年决算数</t>
  </si>
  <si>
    <t>二〇一八年</t>
  </si>
  <si>
    <t>二〇一八年执行数比
二〇一七年
决算数
增减％</t>
  </si>
  <si>
    <t>人代会批准的预算数</t>
  </si>
  <si>
    <t>二〇一八年执行数</t>
  </si>
  <si>
    <t>执行数占
预算数％</t>
  </si>
  <si>
    <t>政府性基金预算收入合计</t>
  </si>
  <si>
    <t>农网还贷资金收入</t>
  </si>
  <si>
    <t>海南省高等级公路车辆通行附加费收入</t>
  </si>
  <si>
    <t>港口建设费收入</t>
  </si>
  <si>
    <t>新型墙体材料专项基金收入</t>
  </si>
  <si>
    <t>国家电影事业发展专项资金收入</t>
  </si>
  <si>
    <t>城市公用事业附加收入</t>
  </si>
  <si>
    <t>国有土地收益基金收入</t>
  </si>
  <si>
    <t>农业土地开发资金收入</t>
  </si>
  <si>
    <t>国有土地使用权出让收入</t>
  </si>
  <si>
    <t>大中型水库库区基金收入</t>
  </si>
  <si>
    <t>彩票公益金收入</t>
  </si>
  <si>
    <t>城市基础设施配套费收入</t>
  </si>
  <si>
    <t>小型水库移民扶助基金收入</t>
  </si>
  <si>
    <t>国家重大水利工程建设基金收入</t>
  </si>
  <si>
    <t>车辆通行费</t>
  </si>
  <si>
    <t>污水处理费收入</t>
  </si>
  <si>
    <t>彩票发行机构和彩票销售机构的业务费用</t>
  </si>
  <si>
    <t>其他政府性基金收入</t>
  </si>
  <si>
    <t xml:space="preserve"> 表06</t>
  </si>
  <si>
    <t>2018年景德镇高新区政府性基金预算支出执行情况表（草案）</t>
  </si>
  <si>
    <t>支出项目</t>
  </si>
  <si>
    <t>政府性基金预算支出合计</t>
  </si>
  <si>
    <t>科学技术支出</t>
  </si>
  <si>
    <t>文化体育与传媒支出</t>
  </si>
  <si>
    <t>社会保障和就业支出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</si>
  <si>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</si>
  <si>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</si>
  <si>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</si>
  <si>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</si>
  <si>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</si>
  <si>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</si>
  <si>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</si>
  <si>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其他支出</t>
  </si>
  <si>
    <t>债务付息支出</t>
  </si>
  <si>
    <t>债务发行费用支出</t>
  </si>
  <si>
    <t xml:space="preserve"> 表07</t>
  </si>
  <si>
    <t>2019年景德镇高新区政府性基金预算收入安排情况表（草案）</t>
  </si>
  <si>
    <t>二〇一八年
人代会批准的预算数</t>
  </si>
  <si>
    <t>二〇一九年预算数</t>
  </si>
  <si>
    <t>二〇一九年预算数与上年比较</t>
  </si>
  <si>
    <t>比二〇一八年预算数
增减％</t>
  </si>
  <si>
    <t>比二〇一八年执行数
增减％</t>
  </si>
  <si>
    <t xml:space="preserve"> 表08</t>
  </si>
  <si>
    <t>2019年景德镇高新区政府性基金预算支出安排情况表（草案）</t>
  </si>
  <si>
    <t>文化旅游体育与传媒支出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</si>
</sst>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"/>
    <numFmt numFmtId="177" formatCode="0.0_ ;[Red]\-0.0\ "/>
  </numFmts>
  <fonts count="31">
    <font>
      <sz val="12"/>
      <name val="宋体"/>
      <charset val="134"/>
    </font>
    <font>
      <sz val="13"/>
      <name val="宋体"/>
      <charset val="134"/>
    </font>
    <font>
      <b/>
      <sz val="9"/>
      <name val="华文中宋"/>
      <charset val="134"/>
    </font>
    <font>
      <b/>
      <sz val="13"/>
      <name val="仿宋_GB2312"/>
      <charset val="134"/>
    </font>
    <font>
      <b/>
      <sz val="13"/>
      <name val="宋体"/>
      <charset val="134"/>
    </font>
    <font>
      <sz val="9"/>
      <name val="宋体"/>
      <charset val="134"/>
    </font>
    <font>
      <b/>
      <sz val="20"/>
      <name val="华文中宋"/>
      <charset val="134"/>
    </font>
    <font>
      <sz val="9"/>
      <name val="华文中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indexed="17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20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9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17" borderId="9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8" fillId="29" borderId="12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0" borderId="0"/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2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4" fillId="0" borderId="2" xfId="58" applyFont="1" applyFill="1" applyBorder="1" applyAlignment="1">
      <alignment horizontal="distributed" vertical="center" wrapText="1" indent="2"/>
    </xf>
    <xf numFmtId="0" fontId="4" fillId="0" borderId="2" xfId="58" applyFont="1" applyFill="1" applyBorder="1" applyAlignment="1">
      <alignment horizontal="distributed" vertical="center" wrapText="1"/>
    </xf>
    <xf numFmtId="0" fontId="4" fillId="0" borderId="3" xfId="58" applyFont="1" applyFill="1" applyBorder="1" applyAlignment="1">
      <alignment horizontal="distributed" vertical="center" wrapText="1"/>
    </xf>
    <xf numFmtId="0" fontId="4" fillId="0" borderId="4" xfId="58" applyFont="1" applyFill="1" applyBorder="1" applyAlignment="1">
      <alignment horizontal="distributed" vertical="center" wrapText="1"/>
    </xf>
    <xf numFmtId="0" fontId="4" fillId="0" borderId="2" xfId="58" applyFont="1" applyFill="1" applyBorder="1" applyAlignment="1">
      <alignment horizontal="distributed" vertical="center" indent="1"/>
    </xf>
    <xf numFmtId="3" fontId="4" fillId="0" borderId="2" xfId="58" applyNumberFormat="1" applyFont="1" applyFill="1" applyBorder="1" applyAlignment="1">
      <alignment vertical="center"/>
    </xf>
    <xf numFmtId="176" fontId="4" fillId="0" borderId="2" xfId="58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3" fontId="1" fillId="0" borderId="2" xfId="58" applyNumberFormat="1" applyFont="1" applyFill="1" applyBorder="1" applyAlignment="1">
      <alignment vertical="center"/>
    </xf>
    <xf numFmtId="176" fontId="1" fillId="0" borderId="2" xfId="58" applyNumberFormat="1" applyFont="1" applyFill="1" applyBorder="1" applyAlignment="1">
      <alignment vertical="center"/>
    </xf>
    <xf numFmtId="0" fontId="1" fillId="0" borderId="2" xfId="58" applyFont="1" applyFill="1" applyBorder="1" applyAlignment="1">
      <alignment vertical="center" shrinkToFit="1"/>
    </xf>
    <xf numFmtId="0" fontId="1" fillId="0" borderId="2" xfId="0" applyFont="1" applyFill="1" applyBorder="1" applyAlignment="1">
      <alignment vertical="center" shrinkToFit="1"/>
    </xf>
    <xf numFmtId="3" fontId="1" fillId="0" borderId="2" xfId="58" applyNumberFormat="1" applyFont="1" applyFill="1" applyBorder="1" applyAlignment="1">
      <alignment vertical="center" wrapText="1"/>
    </xf>
    <xf numFmtId="0" fontId="4" fillId="0" borderId="5" xfId="58" applyFont="1" applyFill="1" applyBorder="1" applyAlignment="1">
      <alignment horizontal="distributed" vertical="center" indent="2"/>
    </xf>
    <xf numFmtId="177" fontId="4" fillId="0" borderId="2" xfId="58" applyNumberFormat="1" applyFont="1" applyFill="1" applyBorder="1" applyAlignment="1">
      <alignment horizontal="distributed" vertical="center" wrapText="1"/>
    </xf>
    <xf numFmtId="0" fontId="4" fillId="0" borderId="6" xfId="58" applyFont="1" applyFill="1" applyBorder="1" applyAlignment="1">
      <alignment horizontal="distributed" vertical="center" indent="2"/>
    </xf>
    <xf numFmtId="0" fontId="7" fillId="0" borderId="0" xfId="0" applyFont="1" applyFill="1" applyAlignment="1">
      <alignment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差_2016市本级国有资本经营预算收支表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好_2016市本级国有资本经营预算收支表1" xfId="25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常规_2003年3月月报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好_2016市本级国有资本经营预算收支表2" xfId="49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差_2016市本级国有资本经营预算收支表1" xfId="54"/>
    <cellStyle name="常规 2" xfId="55"/>
    <cellStyle name="常规 3" xfId="56"/>
    <cellStyle name="常规 4" xfId="57"/>
    <cellStyle name="常规_2003年人大预算表（全省）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showGridLines="0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E15" sqref="E15"/>
    </sheetView>
  </sheetViews>
  <sheetFormatPr defaultColWidth="6.125" defaultRowHeight="14.25" customHeight="1" outlineLevelCol="5"/>
  <cols>
    <col min="1" max="1" width="37.625" style="5" customWidth="1"/>
    <col min="2" max="6" width="12.125" style="5" customWidth="1"/>
    <col min="7" max="16384" width="6.125" style="5"/>
  </cols>
  <sheetData>
    <row r="1" s="1" customFormat="1" ht="39.95" customHeight="1" spans="1:1">
      <c r="A1" s="6" t="s">
        <v>0</v>
      </c>
    </row>
    <row r="2" s="26" customFormat="1" ht="30.75" customHeight="1" spans="1:6">
      <c r="A2" s="7" t="s">
        <v>1</v>
      </c>
      <c r="B2" s="7"/>
      <c r="C2" s="7"/>
      <c r="D2" s="7"/>
      <c r="E2" s="7"/>
      <c r="F2" s="7"/>
    </row>
    <row r="3" s="1" customFormat="1" ht="22.5" customHeight="1" spans="1:6">
      <c r="A3" s="8"/>
      <c r="D3" s="9" t="s">
        <v>2</v>
      </c>
      <c r="E3" s="9"/>
      <c r="F3" s="9"/>
    </row>
    <row r="4" s="3" customFormat="1" ht="31.9" customHeight="1" spans="1:6">
      <c r="A4" s="23" t="s">
        <v>3</v>
      </c>
      <c r="B4" s="11" t="s">
        <v>4</v>
      </c>
      <c r="C4" s="11" t="s">
        <v>5</v>
      </c>
      <c r="D4" s="11"/>
      <c r="E4" s="11"/>
      <c r="F4" s="24" t="s">
        <v>6</v>
      </c>
    </row>
    <row r="5" s="4" customFormat="1" ht="52.15" customHeight="1" spans="1:6">
      <c r="A5" s="25"/>
      <c r="B5" s="11"/>
      <c r="C5" s="11" t="s">
        <v>7</v>
      </c>
      <c r="D5" s="11" t="s">
        <v>8</v>
      </c>
      <c r="E5" s="24" t="s">
        <v>9</v>
      </c>
      <c r="F5" s="24"/>
    </row>
    <row r="6" s="1" customFormat="1" ht="22.5" customHeight="1" spans="1:6">
      <c r="A6" s="14" t="s">
        <v>10</v>
      </c>
      <c r="B6" s="15">
        <f>IF(SUM(B7:B24)=0,"",SUM(B7:B24))</f>
        <v>5537</v>
      </c>
      <c r="C6" s="15">
        <f>IF(SUM(C7:C24)=0,"",SUM(C7:C24))</f>
        <v>14960</v>
      </c>
      <c r="D6" s="15">
        <f>IF(SUM(D7:D24)=0,"",SUM(D7:D24))</f>
        <v>5335</v>
      </c>
      <c r="E6" s="16">
        <f>IFERROR(D6/C6*100,"")</f>
        <v>35.6617647058824</v>
      </c>
      <c r="F6" s="16">
        <f>IFERROR(D6/B6*100-100,"")</f>
        <v>-3.64818493769189</v>
      </c>
    </row>
    <row r="7" s="1" customFormat="1" ht="22.5" customHeight="1" spans="1:6">
      <c r="A7" s="17" t="s">
        <v>11</v>
      </c>
      <c r="B7" s="18"/>
      <c r="C7" s="18"/>
      <c r="D7" s="18"/>
      <c r="E7" s="19" t="str">
        <f t="shared" ref="E7:E24" si="0">IFERROR(D7/C7*100,"")</f>
        <v/>
      </c>
      <c r="F7" s="19" t="str">
        <f t="shared" ref="F7:F24" si="1">IFERROR(D7/B7*100-100,"")</f>
        <v/>
      </c>
    </row>
    <row r="8" s="1" customFormat="1" ht="22.5" customHeight="1" spans="1:6">
      <c r="A8" s="21" t="s">
        <v>12</v>
      </c>
      <c r="B8" s="18"/>
      <c r="C8" s="18"/>
      <c r="D8" s="18"/>
      <c r="E8" s="19" t="str">
        <f t="shared" si="0"/>
        <v/>
      </c>
      <c r="F8" s="19" t="str">
        <f t="shared" si="1"/>
        <v/>
      </c>
    </row>
    <row r="9" s="1" customFormat="1" ht="22.5" customHeight="1" spans="1:6">
      <c r="A9" s="17" t="s">
        <v>13</v>
      </c>
      <c r="B9" s="18"/>
      <c r="C9" s="18"/>
      <c r="D9" s="18"/>
      <c r="E9" s="19" t="str">
        <f t="shared" si="0"/>
        <v/>
      </c>
      <c r="F9" s="19" t="str">
        <f t="shared" si="1"/>
        <v/>
      </c>
    </row>
    <row r="10" s="1" customFormat="1" ht="22.5" customHeight="1" spans="1:6">
      <c r="A10" s="17" t="s">
        <v>14</v>
      </c>
      <c r="B10" s="18"/>
      <c r="C10" s="18"/>
      <c r="D10" s="18"/>
      <c r="E10" s="19" t="str">
        <f t="shared" si="0"/>
        <v/>
      </c>
      <c r="F10" s="19" t="str">
        <f t="shared" si="1"/>
        <v/>
      </c>
    </row>
    <row r="11" s="1" customFormat="1" ht="22.5" customHeight="1" spans="1:6">
      <c r="A11" s="17" t="s">
        <v>15</v>
      </c>
      <c r="B11" s="18"/>
      <c r="C11" s="18"/>
      <c r="D11" s="18"/>
      <c r="E11" s="19" t="str">
        <f t="shared" si="0"/>
        <v/>
      </c>
      <c r="F11" s="19" t="str">
        <f t="shared" si="1"/>
        <v/>
      </c>
    </row>
    <row r="12" s="1" customFormat="1" ht="22.5" customHeight="1" spans="1:6">
      <c r="A12" s="17" t="s">
        <v>16</v>
      </c>
      <c r="B12" s="18"/>
      <c r="C12" s="18"/>
      <c r="D12" s="18"/>
      <c r="E12" s="19" t="str">
        <f t="shared" si="0"/>
        <v/>
      </c>
      <c r="F12" s="19" t="str">
        <f t="shared" si="1"/>
        <v/>
      </c>
    </row>
    <row r="13" s="1" customFormat="1" ht="22.5" customHeight="1" spans="1:6">
      <c r="A13" s="17" t="s">
        <v>17</v>
      </c>
      <c r="B13" s="18">
        <v>274</v>
      </c>
      <c r="C13" s="18">
        <v>748</v>
      </c>
      <c r="D13" s="18">
        <v>52</v>
      </c>
      <c r="E13" s="19">
        <f t="shared" si="0"/>
        <v>6.95187165775401</v>
      </c>
      <c r="F13" s="19">
        <f t="shared" si="1"/>
        <v>-81.021897810219</v>
      </c>
    </row>
    <row r="14" s="1" customFormat="1" ht="22.5" customHeight="1" spans="1:6">
      <c r="A14" s="17" t="s">
        <v>18</v>
      </c>
      <c r="B14" s="18">
        <v>189</v>
      </c>
      <c r="C14" s="18">
        <v>517</v>
      </c>
      <c r="D14" s="18">
        <v>35</v>
      </c>
      <c r="E14" s="19">
        <f t="shared" si="0"/>
        <v>6.76982591876209</v>
      </c>
      <c r="F14" s="19">
        <f t="shared" si="1"/>
        <v>-81.4814814814815</v>
      </c>
    </row>
    <row r="15" s="1" customFormat="1" ht="22.5" customHeight="1" spans="1:6">
      <c r="A15" s="17" t="s">
        <v>19</v>
      </c>
      <c r="B15" s="18">
        <v>5074</v>
      </c>
      <c r="C15" s="18">
        <v>13695</v>
      </c>
      <c r="D15" s="18">
        <v>5248</v>
      </c>
      <c r="E15" s="19">
        <f t="shared" si="0"/>
        <v>38.320554947061</v>
      </c>
      <c r="F15" s="19">
        <f t="shared" si="1"/>
        <v>3.42924714229404</v>
      </c>
    </row>
    <row r="16" s="1" customFormat="1" ht="22.5" customHeight="1" spans="1:6">
      <c r="A16" s="17" t="s">
        <v>20</v>
      </c>
      <c r="B16" s="18"/>
      <c r="C16" s="18"/>
      <c r="D16" s="18"/>
      <c r="E16" s="19" t="str">
        <f t="shared" si="0"/>
        <v/>
      </c>
      <c r="F16" s="19" t="str">
        <f t="shared" si="1"/>
        <v/>
      </c>
    </row>
    <row r="17" s="1" customFormat="1" ht="22.5" customHeight="1" spans="1:6">
      <c r="A17" s="17" t="s">
        <v>21</v>
      </c>
      <c r="B17" s="18"/>
      <c r="C17" s="18"/>
      <c r="D17" s="18"/>
      <c r="E17" s="19" t="str">
        <f t="shared" si="0"/>
        <v/>
      </c>
      <c r="F17" s="19" t="str">
        <f t="shared" si="1"/>
        <v/>
      </c>
    </row>
    <row r="18" s="1" customFormat="1" ht="22.5" customHeight="1" spans="1:6">
      <c r="A18" s="17" t="s">
        <v>22</v>
      </c>
      <c r="B18" s="18"/>
      <c r="C18" s="18"/>
      <c r="D18" s="18"/>
      <c r="E18" s="19" t="str">
        <f t="shared" si="0"/>
        <v/>
      </c>
      <c r="F18" s="19" t="str">
        <f t="shared" si="1"/>
        <v/>
      </c>
    </row>
    <row r="19" s="4" customFormat="1" ht="22.5" customHeight="1" spans="1:6">
      <c r="A19" s="17" t="s">
        <v>23</v>
      </c>
      <c r="B19" s="18"/>
      <c r="C19" s="18"/>
      <c r="D19" s="18"/>
      <c r="E19" s="19" t="str">
        <f t="shared" si="0"/>
        <v/>
      </c>
      <c r="F19" s="19" t="str">
        <f t="shared" si="1"/>
        <v/>
      </c>
    </row>
    <row r="20" s="1" customFormat="1" ht="22.5" customHeight="1" spans="1:6">
      <c r="A20" s="17" t="s">
        <v>24</v>
      </c>
      <c r="B20" s="18"/>
      <c r="C20" s="18"/>
      <c r="D20" s="18"/>
      <c r="E20" s="19" t="str">
        <f t="shared" si="0"/>
        <v/>
      </c>
      <c r="F20" s="19" t="str">
        <f t="shared" si="1"/>
        <v/>
      </c>
    </row>
    <row r="21" s="1" customFormat="1" ht="22.5" customHeight="1" spans="1:6">
      <c r="A21" s="17" t="s">
        <v>25</v>
      </c>
      <c r="B21" s="18"/>
      <c r="C21" s="18"/>
      <c r="D21" s="18"/>
      <c r="E21" s="19" t="str">
        <f t="shared" si="0"/>
        <v/>
      </c>
      <c r="F21" s="19" t="str">
        <f t="shared" si="1"/>
        <v/>
      </c>
    </row>
    <row r="22" s="1" customFormat="1" ht="22.5" customHeight="1" spans="1:6">
      <c r="A22" s="17" t="s">
        <v>26</v>
      </c>
      <c r="B22" s="18"/>
      <c r="C22" s="18"/>
      <c r="D22" s="18"/>
      <c r="E22" s="19" t="str">
        <f t="shared" si="0"/>
        <v/>
      </c>
      <c r="F22" s="19" t="str">
        <f t="shared" si="1"/>
        <v/>
      </c>
    </row>
    <row r="23" s="1" customFormat="1" ht="22.5" customHeight="1" spans="1:6">
      <c r="A23" s="21" t="s">
        <v>27</v>
      </c>
      <c r="B23" s="18"/>
      <c r="C23" s="18"/>
      <c r="D23" s="18"/>
      <c r="E23" s="19" t="str">
        <f t="shared" si="0"/>
        <v/>
      </c>
      <c r="F23" s="19" t="str">
        <f t="shared" si="1"/>
        <v/>
      </c>
    </row>
    <row r="24" s="1" customFormat="1" ht="22.5" customHeight="1" spans="1:6">
      <c r="A24" s="17" t="s">
        <v>28</v>
      </c>
      <c r="B24" s="18"/>
      <c r="C24" s="18"/>
      <c r="D24" s="18"/>
      <c r="E24" s="19" t="str">
        <f t="shared" si="0"/>
        <v/>
      </c>
      <c r="F24" s="19" t="str">
        <f t="shared" si="1"/>
        <v/>
      </c>
    </row>
  </sheetData>
  <mergeCells count="6">
    <mergeCell ref="A2:F2"/>
    <mergeCell ref="D3:F3"/>
    <mergeCell ref="C4:E4"/>
    <mergeCell ref="A4:A5"/>
    <mergeCell ref="B4:B5"/>
    <mergeCell ref="F4:F5"/>
  </mergeCells>
  <printOptions horizontalCentered="1"/>
  <pageMargins left="0.786805555555556" right="0.786805555555556" top="1.37777777777778" bottom="1.41666666666667" header="0" footer="0.984027777777778"/>
  <pageSetup paperSize="9" scale="8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showGridLines="0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O21" sqref="O21"/>
    </sheetView>
  </sheetViews>
  <sheetFormatPr defaultColWidth="6.125" defaultRowHeight="14.25" customHeight="1" outlineLevelCol="5"/>
  <cols>
    <col min="1" max="1" width="37.625" style="5" customWidth="1"/>
    <col min="2" max="6" width="12.125" style="5" customWidth="1"/>
    <col min="7" max="16384" width="6.125" style="5"/>
  </cols>
  <sheetData>
    <row r="1" s="1" customFormat="1" ht="39.95" customHeight="1" spans="1:1">
      <c r="A1" s="6" t="s">
        <v>29</v>
      </c>
    </row>
    <row r="2" s="2" customFormat="1" ht="30.75" customHeight="1" spans="1:6">
      <c r="A2" s="7" t="s">
        <v>30</v>
      </c>
      <c r="B2" s="7"/>
      <c r="C2" s="7"/>
      <c r="D2" s="7"/>
      <c r="E2" s="7"/>
      <c r="F2" s="7"/>
    </row>
    <row r="3" s="1" customFormat="1" ht="22.5" customHeight="1" spans="1:6">
      <c r="A3" s="8"/>
      <c r="D3" s="9" t="s">
        <v>2</v>
      </c>
      <c r="E3" s="9"/>
      <c r="F3" s="9"/>
    </row>
    <row r="4" s="3" customFormat="1" ht="31.9" customHeight="1" spans="1:6">
      <c r="A4" s="23" t="s">
        <v>31</v>
      </c>
      <c r="B4" s="11" t="s">
        <v>4</v>
      </c>
      <c r="C4" s="11" t="s">
        <v>5</v>
      </c>
      <c r="D4" s="11"/>
      <c r="E4" s="11"/>
      <c r="F4" s="24" t="s">
        <v>6</v>
      </c>
    </row>
    <row r="5" s="4" customFormat="1" ht="52.15" customHeight="1" spans="1:6">
      <c r="A5" s="25"/>
      <c r="B5" s="11"/>
      <c r="C5" s="11" t="s">
        <v>7</v>
      </c>
      <c r="D5" s="11" t="s">
        <v>8</v>
      </c>
      <c r="E5" s="24" t="s">
        <v>9</v>
      </c>
      <c r="F5" s="24"/>
    </row>
    <row r="6" s="1" customFormat="1" ht="22.5" customHeight="1" spans="1:6">
      <c r="A6" s="14" t="s">
        <v>32</v>
      </c>
      <c r="B6" s="15">
        <f>IF(SUM(B7:B19)=0,"",SUM(B7:B19))</f>
        <v>3750</v>
      </c>
      <c r="C6" s="15">
        <f t="shared" ref="C6:D6" si="0">IF(SUM(C7:C19)=0,"",SUM(C7:C19))</f>
        <v>13777</v>
      </c>
      <c r="D6" s="15">
        <f t="shared" si="0"/>
        <v>2241</v>
      </c>
      <c r="E6" s="16">
        <f>IFERROR(D6/C6*100,"")</f>
        <v>16.2662408361762</v>
      </c>
      <c r="F6" s="16">
        <f>IFERROR(D6/B6*100-100,"")</f>
        <v>-40.24</v>
      </c>
    </row>
    <row r="7" s="1" customFormat="1" ht="22.5" customHeight="1" spans="1:6">
      <c r="A7" s="17" t="s">
        <v>33</v>
      </c>
      <c r="B7" s="18"/>
      <c r="C7" s="18"/>
      <c r="D7" s="18"/>
      <c r="E7" s="19" t="str">
        <f t="shared" ref="E7:E19" si="1">IFERROR(D7/C7*100,"")</f>
        <v/>
      </c>
      <c r="F7" s="19" t="str">
        <f t="shared" ref="F7:F19" si="2">IFERROR(D7/B7*100-100,"")</f>
        <v/>
      </c>
    </row>
    <row r="8" s="1" customFormat="1" ht="22.5" customHeight="1" spans="1:6">
      <c r="A8" s="17" t="s">
        <v>34</v>
      </c>
      <c r="B8" s="18"/>
      <c r="C8" s="18"/>
      <c r="D8" s="18"/>
      <c r="E8" s="19" t="str">
        <f t="shared" si="1"/>
        <v/>
      </c>
      <c r="F8" s="19" t="str">
        <f t="shared" si="2"/>
        <v/>
      </c>
    </row>
    <row r="9" s="1" customFormat="1" ht="22.5" customHeight="1" spans="1:6">
      <c r="A9" s="17" t="s">
        <v>35</v>
      </c>
      <c r="B9" s="18"/>
      <c r="C9" s="18"/>
      <c r="D9" s="18"/>
      <c r="E9" s="19" t="str">
        <f t="shared" si="1"/>
        <v/>
      </c>
      <c r="F9" s="19" t="str">
        <f t="shared" si="2"/>
        <v/>
      </c>
    </row>
    <row r="10" s="1" customFormat="1" ht="22.5" customHeight="1" spans="1:6">
      <c r="A10" s="17" t="s">
        <v>36</v>
      </c>
      <c r="B10" s="18"/>
      <c r="C10" s="18"/>
      <c r="D10" s="18"/>
      <c r="E10" s="19" t="str">
        <f t="shared" si="1"/>
        <v/>
      </c>
      <c r="F10" s="19" t="str">
        <f t="shared" si="2"/>
        <v/>
      </c>
    </row>
    <row r="11" s="1" customFormat="1" ht="22.5" customHeight="1" spans="1:6">
      <c r="A11" s="17" t="s">
        <v>37</v>
      </c>
      <c r="B11" s="18">
        <v>3742</v>
      </c>
      <c r="C11" s="18">
        <v>13660</v>
      </c>
      <c r="D11" s="18">
        <f>1866+200</f>
        <v>2066</v>
      </c>
      <c r="E11" s="19">
        <f t="shared" si="1"/>
        <v>15.1244509516837</v>
      </c>
      <c r="F11" s="19">
        <f t="shared" si="2"/>
        <v>-44.788882950294</v>
      </c>
    </row>
    <row r="12" s="1" customFormat="1" ht="22.5" customHeight="1" spans="1:6">
      <c r="A12" s="17" t="s">
        <v>38</v>
      </c>
      <c r="B12" s="18"/>
      <c r="C12" s="18"/>
      <c r="D12" s="18"/>
      <c r="E12" s="19" t="str">
        <f t="shared" si="1"/>
        <v/>
      </c>
      <c r="F12" s="19" t="str">
        <f t="shared" si="2"/>
        <v/>
      </c>
    </row>
    <row r="13" s="1" customFormat="1" ht="22.5" customHeight="1" spans="1:6">
      <c r="A13" s="17" t="s">
        <v>39</v>
      </c>
      <c r="B13" s="18"/>
      <c r="C13" s="18"/>
      <c r="D13" s="18"/>
      <c r="E13" s="19" t="str">
        <f t="shared" si="1"/>
        <v/>
      </c>
      <c r="F13" s="19" t="str">
        <f t="shared" si="2"/>
        <v/>
      </c>
    </row>
    <row r="14" s="1" customFormat="1" ht="22.5" customHeight="1" spans="1:6">
      <c r="A14" s="17" t="s">
        <v>40</v>
      </c>
      <c r="B14" s="18"/>
      <c r="C14" s="18"/>
      <c r="D14" s="18"/>
      <c r="E14" s="19" t="str">
        <f t="shared" si="1"/>
        <v/>
      </c>
      <c r="F14" s="19" t="str">
        <f t="shared" si="2"/>
        <v/>
      </c>
    </row>
    <row r="15" s="1" customFormat="1" ht="22.5" customHeight="1" spans="1:6">
      <c r="A15" s="17" t="s">
        <v>41</v>
      </c>
      <c r="B15" s="18"/>
      <c r="C15" s="18"/>
      <c r="D15" s="18"/>
      <c r="E15" s="19" t="str">
        <f t="shared" si="1"/>
        <v/>
      </c>
      <c r="F15" s="19" t="str">
        <f t="shared" si="2"/>
        <v/>
      </c>
    </row>
    <row r="16" s="1" customFormat="1" ht="22.5" customHeight="1" spans="1:6">
      <c r="A16" s="17" t="s">
        <v>42</v>
      </c>
      <c r="B16" s="18"/>
      <c r="C16" s="18"/>
      <c r="D16" s="18"/>
      <c r="E16" s="19" t="str">
        <f t="shared" si="1"/>
        <v/>
      </c>
      <c r="F16" s="19" t="str">
        <f t="shared" si="2"/>
        <v/>
      </c>
    </row>
    <row r="17" s="1" customFormat="1" ht="22.5" customHeight="1" spans="1:6">
      <c r="A17" s="17" t="s">
        <v>43</v>
      </c>
      <c r="B17" s="18"/>
      <c r="C17" s="18"/>
      <c r="D17" s="18"/>
      <c r="E17" s="19" t="str">
        <f t="shared" si="1"/>
        <v/>
      </c>
      <c r="F17" s="19" t="str">
        <f t="shared" si="2"/>
        <v/>
      </c>
    </row>
    <row r="18" s="1" customFormat="1" ht="22.5" customHeight="1" spans="1:6">
      <c r="A18" s="17" t="s">
        <v>44</v>
      </c>
      <c r="B18" s="18">
        <v>5</v>
      </c>
      <c r="C18" s="18">
        <v>104</v>
      </c>
      <c r="D18" s="18">
        <v>164</v>
      </c>
      <c r="E18" s="19">
        <f t="shared" si="1"/>
        <v>157.692307692308</v>
      </c>
      <c r="F18" s="19">
        <f t="shared" si="2"/>
        <v>3180</v>
      </c>
    </row>
    <row r="19" s="1" customFormat="1" ht="22.5" customHeight="1" spans="1:6">
      <c r="A19" s="17" t="s">
        <v>45</v>
      </c>
      <c r="B19" s="18">
        <v>3</v>
      </c>
      <c r="C19" s="18">
        <v>13</v>
      </c>
      <c r="D19" s="18">
        <v>11</v>
      </c>
      <c r="E19" s="19">
        <f t="shared" si="1"/>
        <v>84.6153846153846</v>
      </c>
      <c r="F19" s="19">
        <f t="shared" si="2"/>
        <v>266.666666666667</v>
      </c>
    </row>
  </sheetData>
  <mergeCells count="6">
    <mergeCell ref="A2:F2"/>
    <mergeCell ref="D3:F3"/>
    <mergeCell ref="C4:E4"/>
    <mergeCell ref="A4:A5"/>
    <mergeCell ref="B4:B5"/>
    <mergeCell ref="F4:F5"/>
  </mergeCells>
  <printOptions horizontalCentered="1"/>
  <pageMargins left="0.786805555555556" right="0.786805555555556" top="1.37777777777778" bottom="1.41666666666667" header="0" footer="0.984027777777778"/>
  <pageSetup paperSize="9" scale="81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showGridLines="0" view="pageBreakPreview" zoomScale="75" zoomScaleNormal="75" workbookViewId="0">
      <pane xSplit="1" ySplit="5" topLeftCell="B6" activePane="bottomRight" state="frozen"/>
      <selection/>
      <selection pane="topRight"/>
      <selection pane="bottomLeft"/>
      <selection pane="bottomRight" activeCell="D13" sqref="D13"/>
    </sheetView>
  </sheetViews>
  <sheetFormatPr defaultColWidth="6.125" defaultRowHeight="14.25" customHeight="1" outlineLevelCol="6"/>
  <cols>
    <col min="1" max="1" width="37.625" style="5" customWidth="1"/>
    <col min="2" max="6" width="12.125" style="5" customWidth="1"/>
    <col min="7" max="7" width="7.625" style="5" customWidth="1"/>
    <col min="8" max="16384" width="6.125" style="5"/>
  </cols>
  <sheetData>
    <row r="1" s="1" customFormat="1" ht="39.95" customHeight="1" spans="1:1">
      <c r="A1" s="6" t="s">
        <v>46</v>
      </c>
    </row>
    <row r="2" s="2" customFormat="1" ht="30.75" customHeight="1" spans="1:6">
      <c r="A2" s="7" t="s">
        <v>47</v>
      </c>
      <c r="B2" s="7"/>
      <c r="C2" s="7"/>
      <c r="D2" s="7"/>
      <c r="E2" s="7"/>
      <c r="F2" s="7"/>
    </row>
    <row r="3" s="1" customFormat="1" ht="22.5" customHeight="1" spans="1:6">
      <c r="A3" s="8"/>
      <c r="D3" s="9" t="s">
        <v>2</v>
      </c>
      <c r="E3" s="9"/>
      <c r="F3" s="9"/>
    </row>
    <row r="4" s="3" customFormat="1" ht="31.9" customHeight="1" spans="1:6">
      <c r="A4" s="10" t="s">
        <v>3</v>
      </c>
      <c r="B4" s="11" t="s">
        <v>48</v>
      </c>
      <c r="C4" s="11" t="s">
        <v>8</v>
      </c>
      <c r="D4" s="11" t="s">
        <v>49</v>
      </c>
      <c r="E4" s="12" t="s">
        <v>50</v>
      </c>
      <c r="F4" s="13"/>
    </row>
    <row r="5" s="4" customFormat="1" ht="52.15" customHeight="1" spans="1:6">
      <c r="A5" s="10"/>
      <c r="B5" s="11"/>
      <c r="C5" s="11"/>
      <c r="D5" s="11"/>
      <c r="E5" s="11" t="s">
        <v>51</v>
      </c>
      <c r="F5" s="11" t="s">
        <v>52</v>
      </c>
    </row>
    <row r="6" s="1" customFormat="1" ht="22.5" customHeight="1" spans="1:6">
      <c r="A6" s="14" t="s">
        <v>10</v>
      </c>
      <c r="B6" s="15">
        <f>IF(SUM(B7:B22)=0,"",SUM(B7:B22))</f>
        <v>14960</v>
      </c>
      <c r="C6" s="15">
        <f t="shared" ref="C6:D6" si="0">IF(SUM(C7:C22)=0,"",SUM(C7:C22))</f>
        <v>5335</v>
      </c>
      <c r="D6" s="15">
        <f t="shared" si="0"/>
        <v>20400</v>
      </c>
      <c r="E6" s="16">
        <f>IFERROR(D6/B6*100-100,"")</f>
        <v>36.3636363636363</v>
      </c>
      <c r="F6" s="16">
        <f>IFERROR(D6/C6*100-100,"")</f>
        <v>282.380506091846</v>
      </c>
    </row>
    <row r="7" s="1" customFormat="1" ht="22.5" customHeight="1" spans="1:6">
      <c r="A7" s="20" t="s">
        <v>11</v>
      </c>
      <c r="B7" s="18" t="str">
        <f>IF(VLOOKUP($A7,'18高新区政府性基金预算收入'!$A$7:$D$24,3,FALSE)="","",VLOOKUP($A7,'18高新区政府性基金预算收入'!$A$7:$D$24,3,FALSE))</f>
        <v/>
      </c>
      <c r="C7" s="18" t="str">
        <f>IF(VLOOKUP($A7,'18高新区政府性基金预算收入'!$A$7:$D$24,4,FALSE)="","",VLOOKUP($A7,'18高新区政府性基金预算收入'!$A$7:$D$24,4,FALSE))</f>
        <v/>
      </c>
      <c r="D7" s="18"/>
      <c r="E7" s="19" t="str">
        <f t="shared" ref="E7:E22" si="1">IFERROR(D7/B7*100-100,"")</f>
        <v/>
      </c>
      <c r="F7" s="19" t="str">
        <f t="shared" ref="F7:F22" si="2">IFERROR(D7/C7*100-100,"")</f>
        <v/>
      </c>
    </row>
    <row r="8" s="1" customFormat="1" ht="22.5" customHeight="1" spans="1:6">
      <c r="A8" s="20" t="s">
        <v>12</v>
      </c>
      <c r="B8" s="18" t="str">
        <f>IF(VLOOKUP($A8,'18高新区政府性基金预算收入'!$A$7:$D$24,3,FALSE)="","",VLOOKUP($A8,'18高新区政府性基金预算收入'!$A$7:$D$24,3,FALSE))</f>
        <v/>
      </c>
      <c r="C8" s="18" t="str">
        <f>IF(VLOOKUP($A8,'18高新区政府性基金预算收入'!$A$7:$D$24,4,FALSE)="","",VLOOKUP($A8,'18高新区政府性基金预算收入'!$A$7:$D$24,4,FALSE))</f>
        <v/>
      </c>
      <c r="D8" s="18"/>
      <c r="E8" s="19" t="str">
        <f t="shared" si="1"/>
        <v/>
      </c>
      <c r="F8" s="19" t="str">
        <f t="shared" si="2"/>
        <v/>
      </c>
    </row>
    <row r="9" s="1" customFormat="1" ht="22.5" customHeight="1" spans="1:6">
      <c r="A9" s="20" t="s">
        <v>13</v>
      </c>
      <c r="B9" s="18" t="str">
        <f>IF(VLOOKUP($A9,'18高新区政府性基金预算收入'!$A$7:$D$24,3,FALSE)="","",VLOOKUP($A9,'18高新区政府性基金预算收入'!$A$7:$D$24,3,FALSE))</f>
        <v/>
      </c>
      <c r="C9" s="18" t="str">
        <f>IF(VLOOKUP($A9,'18高新区政府性基金预算收入'!$A$7:$D$24,4,FALSE)="","",VLOOKUP($A9,'18高新区政府性基金预算收入'!$A$7:$D$24,4,FALSE))</f>
        <v/>
      </c>
      <c r="D9" s="18"/>
      <c r="E9" s="19" t="str">
        <f t="shared" si="1"/>
        <v/>
      </c>
      <c r="F9" s="19" t="str">
        <f t="shared" si="2"/>
        <v/>
      </c>
    </row>
    <row r="10" s="1" customFormat="1" ht="22.5" customHeight="1" spans="1:6">
      <c r="A10" s="21" t="s">
        <v>15</v>
      </c>
      <c r="B10" s="18" t="str">
        <f>IF(VLOOKUP($A10,'18高新区政府性基金预算收入'!$A$7:$D$24,3,FALSE)="","",VLOOKUP($A10,'18高新区政府性基金预算收入'!$A$7:$D$24,3,FALSE))</f>
        <v/>
      </c>
      <c r="C10" s="18" t="str">
        <f>IF(VLOOKUP($A10,'18高新区政府性基金预算收入'!$A$7:$D$24,4,FALSE)="","",VLOOKUP($A10,'18高新区政府性基金预算收入'!$A$7:$D$24,4,FALSE))</f>
        <v/>
      </c>
      <c r="D10" s="18"/>
      <c r="E10" s="19" t="str">
        <f t="shared" si="1"/>
        <v/>
      </c>
      <c r="F10" s="19" t="str">
        <f t="shared" si="2"/>
        <v/>
      </c>
    </row>
    <row r="11" s="1" customFormat="1" ht="22.5" customHeight="1" spans="1:6">
      <c r="A11" s="21" t="s">
        <v>17</v>
      </c>
      <c r="B11" s="18">
        <f>IF(VLOOKUP($A11,'18高新区政府性基金预算收入'!$A$7:$D$24,3,FALSE)="","",VLOOKUP($A11,'18高新区政府性基金预算收入'!$A$7:$D$24,3,FALSE))</f>
        <v>748</v>
      </c>
      <c r="C11" s="18">
        <f>IF(VLOOKUP($A11,'18高新区政府性基金预算收入'!$A$7:$D$24,4,FALSE)="","",VLOOKUP($A11,'18高新区政府性基金预算收入'!$A$7:$D$24,4,FALSE))</f>
        <v>52</v>
      </c>
      <c r="D11" s="22"/>
      <c r="E11" s="19">
        <f t="shared" si="1"/>
        <v>-100</v>
      </c>
      <c r="F11" s="19">
        <f t="shared" si="2"/>
        <v>-100</v>
      </c>
    </row>
    <row r="12" s="1" customFormat="1" ht="22.5" customHeight="1" spans="1:6">
      <c r="A12" s="21" t="s">
        <v>18</v>
      </c>
      <c r="B12" s="18">
        <f>IF(VLOOKUP($A12,'18高新区政府性基金预算收入'!$A$7:$D$24,3,FALSE)="","",VLOOKUP($A12,'18高新区政府性基金预算收入'!$A$7:$D$24,3,FALSE))</f>
        <v>517</v>
      </c>
      <c r="C12" s="18">
        <f>IF(VLOOKUP($A12,'18高新区政府性基金预算收入'!$A$7:$D$24,4,FALSE)="","",VLOOKUP($A12,'18高新区政府性基金预算收入'!$A$7:$D$24,4,FALSE))</f>
        <v>35</v>
      </c>
      <c r="D12" s="22"/>
      <c r="E12" s="19">
        <f t="shared" si="1"/>
        <v>-100</v>
      </c>
      <c r="F12" s="19">
        <f t="shared" si="2"/>
        <v>-100</v>
      </c>
    </row>
    <row r="13" s="1" customFormat="1" ht="22.5" customHeight="1" spans="1:6">
      <c r="A13" s="21" t="s">
        <v>19</v>
      </c>
      <c r="B13" s="18">
        <f>IF(VLOOKUP($A13,'18高新区政府性基金预算收入'!$A$7:$D$24,3,FALSE)="","",VLOOKUP($A13,'18高新区政府性基金预算收入'!$A$7:$D$24,3,FALSE))</f>
        <v>13695</v>
      </c>
      <c r="C13" s="18">
        <f>IF(VLOOKUP($A13,'18高新区政府性基金预算收入'!$A$7:$D$24,4,FALSE)="","",VLOOKUP($A13,'18高新区政府性基金预算收入'!$A$7:$D$24,4,FALSE))</f>
        <v>5248</v>
      </c>
      <c r="D13" s="22">
        <v>20400</v>
      </c>
      <c r="E13" s="19">
        <f t="shared" si="1"/>
        <v>48.9594742606791</v>
      </c>
      <c r="F13" s="19">
        <f t="shared" si="2"/>
        <v>288.719512195122</v>
      </c>
    </row>
    <row r="14" s="1" customFormat="1" ht="22.5" customHeight="1" spans="1:6">
      <c r="A14" s="21" t="s">
        <v>20</v>
      </c>
      <c r="B14" s="18" t="str">
        <f>IF(VLOOKUP($A14,'18高新区政府性基金预算收入'!$A$7:$D$24,3,FALSE)="","",VLOOKUP($A14,'18高新区政府性基金预算收入'!$A$7:$D$24,3,FALSE))</f>
        <v/>
      </c>
      <c r="C14" s="18" t="str">
        <f>IF(VLOOKUP($A14,'18高新区政府性基金预算收入'!$A$7:$D$24,4,FALSE)="","",VLOOKUP($A14,'18高新区政府性基金预算收入'!$A$7:$D$24,4,FALSE))</f>
        <v/>
      </c>
      <c r="D14" s="18"/>
      <c r="E14" s="19" t="str">
        <f t="shared" si="1"/>
        <v/>
      </c>
      <c r="F14" s="19" t="str">
        <f t="shared" si="2"/>
        <v/>
      </c>
    </row>
    <row r="15" s="1" customFormat="1" ht="22.5" customHeight="1" spans="1:6">
      <c r="A15" s="21" t="s">
        <v>21</v>
      </c>
      <c r="B15" s="18" t="str">
        <f>IF(VLOOKUP($A15,'18高新区政府性基金预算收入'!$A$7:$D$24,3,FALSE)="","",VLOOKUP($A15,'18高新区政府性基金预算收入'!$A$7:$D$24,3,FALSE))</f>
        <v/>
      </c>
      <c r="C15" s="18" t="str">
        <f>IF(VLOOKUP($A15,'18高新区政府性基金预算收入'!$A$7:$D$24,4,FALSE)="","",VLOOKUP($A15,'18高新区政府性基金预算收入'!$A$7:$D$24,4,FALSE))</f>
        <v/>
      </c>
      <c r="D15" s="22"/>
      <c r="E15" s="19" t="str">
        <f t="shared" si="1"/>
        <v/>
      </c>
      <c r="F15" s="19" t="str">
        <f t="shared" si="2"/>
        <v/>
      </c>
    </row>
    <row r="16" s="4" customFormat="1" ht="22.5" customHeight="1" spans="1:7">
      <c r="A16" s="21" t="s">
        <v>22</v>
      </c>
      <c r="B16" s="18" t="str">
        <f>IF(VLOOKUP($A16,'18高新区政府性基金预算收入'!$A$7:$D$24,3,FALSE)="","",VLOOKUP($A16,'18高新区政府性基金预算收入'!$A$7:$D$24,3,FALSE))</f>
        <v/>
      </c>
      <c r="C16" s="18" t="str">
        <f>IF(VLOOKUP($A16,'18高新区政府性基金预算收入'!$A$7:$D$24,4,FALSE)="","",VLOOKUP($A16,'18高新区政府性基金预算收入'!$A$7:$D$24,4,FALSE))</f>
        <v/>
      </c>
      <c r="D16" s="18"/>
      <c r="E16" s="19" t="str">
        <f t="shared" si="1"/>
        <v/>
      </c>
      <c r="F16" s="19" t="str">
        <f t="shared" si="2"/>
        <v/>
      </c>
      <c r="G16" s="1"/>
    </row>
    <row r="17" s="1" customFormat="1" ht="22.5" customHeight="1" spans="1:6">
      <c r="A17" s="21" t="s">
        <v>23</v>
      </c>
      <c r="B17" s="18" t="str">
        <f>IF(VLOOKUP($A17,'18高新区政府性基金预算收入'!$A$7:$D$24,3,FALSE)="","",VLOOKUP($A17,'18高新区政府性基金预算收入'!$A$7:$D$24,3,FALSE))</f>
        <v/>
      </c>
      <c r="C17" s="18" t="str">
        <f>IF(VLOOKUP($A17,'18高新区政府性基金预算收入'!$A$7:$D$24,4,FALSE)="","",VLOOKUP($A17,'18高新区政府性基金预算收入'!$A$7:$D$24,4,FALSE))</f>
        <v/>
      </c>
      <c r="D17" s="18"/>
      <c r="E17" s="19" t="str">
        <f t="shared" si="1"/>
        <v/>
      </c>
      <c r="F17" s="19" t="str">
        <f t="shared" si="2"/>
        <v/>
      </c>
    </row>
    <row r="18" s="1" customFormat="1" ht="22.5" customHeight="1" spans="1:6">
      <c r="A18" s="21" t="s">
        <v>24</v>
      </c>
      <c r="B18" s="18" t="str">
        <f>IF(VLOOKUP($A18,'18高新区政府性基金预算收入'!$A$7:$D$24,3,FALSE)="","",VLOOKUP($A18,'18高新区政府性基金预算收入'!$A$7:$D$24,3,FALSE))</f>
        <v/>
      </c>
      <c r="C18" s="18" t="str">
        <f>IF(VLOOKUP($A18,'18高新区政府性基金预算收入'!$A$7:$D$24,4,FALSE)="","",VLOOKUP($A18,'18高新区政府性基金预算收入'!$A$7:$D$24,4,FALSE))</f>
        <v/>
      </c>
      <c r="D18" s="18"/>
      <c r="E18" s="19" t="str">
        <f t="shared" si="1"/>
        <v/>
      </c>
      <c r="F18" s="19" t="str">
        <f t="shared" si="2"/>
        <v/>
      </c>
    </row>
    <row r="19" s="1" customFormat="1" ht="22.5" customHeight="1" spans="1:6">
      <c r="A19" s="21" t="s">
        <v>25</v>
      </c>
      <c r="B19" s="18" t="str">
        <f>IF(VLOOKUP($A19,'18高新区政府性基金预算收入'!$A$7:$D$24,3,FALSE)="","",VLOOKUP($A19,'18高新区政府性基金预算收入'!$A$7:$D$24,3,FALSE))</f>
        <v/>
      </c>
      <c r="C19" s="18" t="str">
        <f>IF(VLOOKUP($A19,'18高新区政府性基金预算收入'!$A$7:$D$24,4,FALSE)="","",VLOOKUP($A19,'18高新区政府性基金预算收入'!$A$7:$D$24,4,FALSE))</f>
        <v/>
      </c>
      <c r="D19" s="18"/>
      <c r="E19" s="19" t="str">
        <f t="shared" si="1"/>
        <v/>
      </c>
      <c r="F19" s="19" t="str">
        <f t="shared" si="2"/>
        <v/>
      </c>
    </row>
    <row r="20" s="1" customFormat="1" ht="22.5" customHeight="1" spans="1:6">
      <c r="A20" s="21" t="s">
        <v>26</v>
      </c>
      <c r="B20" s="18" t="str">
        <f>IF(VLOOKUP($A20,'18高新区政府性基金预算收入'!$A$7:$D$24,3,FALSE)="","",VLOOKUP($A20,'18高新区政府性基金预算收入'!$A$7:$D$24,3,FALSE))</f>
        <v/>
      </c>
      <c r="C20" s="18" t="str">
        <f>IF(VLOOKUP($A20,'18高新区政府性基金预算收入'!$A$7:$D$24,4,FALSE)="","",VLOOKUP($A20,'18高新区政府性基金预算收入'!$A$7:$D$24,4,FALSE))</f>
        <v/>
      </c>
      <c r="D20" s="18"/>
      <c r="E20" s="19" t="str">
        <f t="shared" si="1"/>
        <v/>
      </c>
      <c r="F20" s="19" t="str">
        <f t="shared" si="2"/>
        <v/>
      </c>
    </row>
    <row r="21" s="1" customFormat="1" ht="22.5" customHeight="1" spans="1:6">
      <c r="A21" s="21" t="s">
        <v>27</v>
      </c>
      <c r="B21" s="18" t="str">
        <f>IF(VLOOKUP($A21,'18高新区政府性基金预算收入'!$A$7:$D$24,3,FALSE)="","",VLOOKUP($A21,'18高新区政府性基金预算收入'!$A$7:$D$24,3,FALSE))</f>
        <v/>
      </c>
      <c r="C21" s="18" t="str">
        <f>IF(VLOOKUP($A21,'18高新区政府性基金预算收入'!$A$7:$D$24,4,FALSE)="","",VLOOKUP($A21,'18高新区政府性基金预算收入'!$A$7:$D$24,4,FALSE))</f>
        <v/>
      </c>
      <c r="D21" s="18"/>
      <c r="E21" s="19" t="str">
        <f t="shared" si="1"/>
        <v/>
      </c>
      <c r="F21" s="19" t="str">
        <f t="shared" si="2"/>
        <v/>
      </c>
    </row>
    <row r="22" s="1" customFormat="1" ht="22.5" customHeight="1" spans="1:6">
      <c r="A22" s="21" t="s">
        <v>28</v>
      </c>
      <c r="B22" s="18" t="str">
        <f>IF(VLOOKUP($A22,'18高新区政府性基金预算收入'!$A$7:$D$24,3,FALSE)="","",VLOOKUP($A22,'18高新区政府性基金预算收入'!$A$7:$D$24,3,FALSE))</f>
        <v/>
      </c>
      <c r="C22" s="18" t="str">
        <f>IF(VLOOKUP($A22,'18高新区政府性基金预算收入'!$A$7:$D$24,4,FALSE)="","",VLOOKUP($A22,'18高新区政府性基金预算收入'!$A$7:$D$24,4,FALSE))</f>
        <v/>
      </c>
      <c r="D22" s="18"/>
      <c r="E22" s="19" t="str">
        <f t="shared" si="1"/>
        <v/>
      </c>
      <c r="F22" s="19" t="str">
        <f t="shared" si="2"/>
        <v/>
      </c>
    </row>
  </sheetData>
  <mergeCells count="7">
    <mergeCell ref="A2:F2"/>
    <mergeCell ref="D3:F3"/>
    <mergeCell ref="E4:F4"/>
    <mergeCell ref="A4:A5"/>
    <mergeCell ref="B4:B5"/>
    <mergeCell ref="C4:C5"/>
    <mergeCell ref="D4:D5"/>
  </mergeCells>
  <printOptions horizontalCentered="1"/>
  <pageMargins left="0.786805555555556" right="0.786805555555556" top="1.37777777777778" bottom="1.41666666666667" header="0" footer="0.984027777777778"/>
  <pageSetup paperSize="9" scale="81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showGridLines="0" tabSelected="1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D11" sqref="D11"/>
    </sheetView>
  </sheetViews>
  <sheetFormatPr defaultColWidth="6.125" defaultRowHeight="14.25" customHeight="1" outlineLevelCol="6"/>
  <cols>
    <col min="1" max="1" width="37.625" style="5" customWidth="1"/>
    <col min="2" max="6" width="12.125" style="5" customWidth="1"/>
    <col min="7" max="16384" width="6.125" style="5"/>
  </cols>
  <sheetData>
    <row r="1" s="1" customFormat="1" ht="39.95" customHeight="1" spans="1:1">
      <c r="A1" s="6" t="s">
        <v>53</v>
      </c>
    </row>
    <row r="2" s="2" customFormat="1" ht="30.75" customHeight="1" spans="1:6">
      <c r="A2" s="7" t="s">
        <v>54</v>
      </c>
      <c r="B2" s="7"/>
      <c r="C2" s="7"/>
      <c r="D2" s="7"/>
      <c r="E2" s="7"/>
      <c r="F2" s="7"/>
    </row>
    <row r="3" s="1" customFormat="1" ht="22.5" customHeight="1" spans="1:6">
      <c r="A3" s="8"/>
      <c r="D3" s="9" t="s">
        <v>2</v>
      </c>
      <c r="E3" s="9"/>
      <c r="F3" s="9"/>
    </row>
    <row r="4" s="3" customFormat="1" ht="31.9" customHeight="1" spans="1:6">
      <c r="A4" s="10" t="s">
        <v>31</v>
      </c>
      <c r="B4" s="11" t="s">
        <v>48</v>
      </c>
      <c r="C4" s="11" t="s">
        <v>8</v>
      </c>
      <c r="D4" s="11" t="s">
        <v>49</v>
      </c>
      <c r="E4" s="12" t="s">
        <v>50</v>
      </c>
      <c r="F4" s="13"/>
    </row>
    <row r="5" s="4" customFormat="1" ht="52.15" customHeight="1" spans="1:6">
      <c r="A5" s="10"/>
      <c r="B5" s="11"/>
      <c r="C5" s="11"/>
      <c r="D5" s="11"/>
      <c r="E5" s="11" t="s">
        <v>51</v>
      </c>
      <c r="F5" s="11" t="s">
        <v>52</v>
      </c>
    </row>
    <row r="6" s="1" customFormat="1" ht="22.5" customHeight="1" spans="1:6">
      <c r="A6" s="14" t="s">
        <v>32</v>
      </c>
      <c r="B6" s="15">
        <f>IF(SUM(B7:B18)=0,"",SUM(B7:B18))</f>
        <v>13777</v>
      </c>
      <c r="C6" s="15">
        <f>IF(SUM(C7:C18)=0,"",SUM(C7:C18))</f>
        <v>2241</v>
      </c>
      <c r="D6" s="15">
        <f>IF(SUM(D7:D18)=0,"",SUM(D7:D18))</f>
        <v>10964</v>
      </c>
      <c r="E6" s="16">
        <f>IFERROR(D6/B6*100-100,"")</f>
        <v>-20.4180881178776</v>
      </c>
      <c r="F6" s="16">
        <f>IFERROR(D6/C6*100-100,"")</f>
        <v>389.245872378403</v>
      </c>
    </row>
    <row r="7" s="1" customFormat="1" ht="22.5" customHeight="1" spans="1:6">
      <c r="A7" s="17" t="s">
        <v>33</v>
      </c>
      <c r="B7" s="18" t="str">
        <f>IF('18高新区政府性基金预算支出'!C7="","",'18高新区政府性基金预算支出'!C7)</f>
        <v/>
      </c>
      <c r="C7" s="18" t="str">
        <f>IF('18高新区政府性基金预算支出'!D7="","",'18高新区政府性基金预算支出'!D7)</f>
        <v/>
      </c>
      <c r="D7" s="18"/>
      <c r="E7" s="19" t="str">
        <f t="shared" ref="E7:E18" si="0">IFERROR(D7/B7*100-100,"")</f>
        <v/>
      </c>
      <c r="F7" s="19" t="str">
        <f t="shared" ref="F7:F18" si="1">IFERROR(D7/C7*100-100,"")</f>
        <v/>
      </c>
    </row>
    <row r="8" s="1" customFormat="1" ht="22.5" customHeight="1" spans="1:6">
      <c r="A8" s="17" t="s">
        <v>55</v>
      </c>
      <c r="B8" s="18" t="str">
        <f>IF('18高新区政府性基金预算支出'!C8="","",'18高新区政府性基金预算支出'!C8)</f>
        <v/>
      </c>
      <c r="C8" s="18" t="str">
        <f>IF('18高新区政府性基金预算支出'!D8="","",'18高新区政府性基金预算支出'!D8)</f>
        <v/>
      </c>
      <c r="D8" s="18"/>
      <c r="E8" s="19" t="str">
        <f t="shared" si="0"/>
        <v/>
      </c>
      <c r="F8" s="19" t="str">
        <f t="shared" si="1"/>
        <v/>
      </c>
    </row>
    <row r="9" s="1" customFormat="1" ht="22.5" customHeight="1" spans="1:6">
      <c r="A9" s="17" t="s">
        <v>35</v>
      </c>
      <c r="B9" s="18" t="str">
        <f>IF('18高新区政府性基金预算支出'!C9="","",'18高新区政府性基金预算支出'!C9)</f>
        <v/>
      </c>
      <c r="C9" s="18" t="str">
        <f>IF('18高新区政府性基金预算支出'!D9="","",'18高新区政府性基金预算支出'!D9)</f>
        <v/>
      </c>
      <c r="D9" s="18"/>
      <c r="E9" s="19" t="str">
        <f t="shared" si="0"/>
        <v/>
      </c>
      <c r="F9" s="19" t="str">
        <f t="shared" si="1"/>
        <v/>
      </c>
    </row>
    <row r="10" s="1" customFormat="1" ht="22.5" customHeight="1" spans="1:6">
      <c r="A10" s="17" t="s">
        <v>36</v>
      </c>
      <c r="B10" s="18" t="str">
        <f>IF('18高新区政府性基金预算支出'!C10="","",'18高新区政府性基金预算支出'!C10)</f>
        <v/>
      </c>
      <c r="C10" s="18" t="str">
        <f>IF('18高新区政府性基金预算支出'!D10="","",'18高新区政府性基金预算支出'!D10)</f>
        <v/>
      </c>
      <c r="D10" s="18"/>
      <c r="E10" s="19" t="str">
        <f t="shared" si="0"/>
        <v/>
      </c>
      <c r="F10" s="19" t="str">
        <f t="shared" si="1"/>
        <v/>
      </c>
    </row>
    <row r="11" s="1" customFormat="1" ht="22.5" customHeight="1" spans="1:6">
      <c r="A11" s="17" t="s">
        <v>37</v>
      </c>
      <c r="B11" s="18">
        <f>IF('18高新区政府性基金预算支出'!C11="","",'18高新区政府性基金预算支出'!C11)</f>
        <v>13660</v>
      </c>
      <c r="C11" s="18">
        <f>IF('18高新区政府性基金预算支出'!D11="","",'18高新区政府性基金预算支出'!D11)</f>
        <v>2066</v>
      </c>
      <c r="D11" s="18">
        <f>10200+170</f>
        <v>10370</v>
      </c>
      <c r="E11" s="19">
        <f t="shared" si="0"/>
        <v>-24.0849194729136</v>
      </c>
      <c r="F11" s="19">
        <f t="shared" si="1"/>
        <v>401.936108422072</v>
      </c>
    </row>
    <row r="12" s="1" customFormat="1" ht="22.5" customHeight="1" spans="1:6">
      <c r="A12" s="17" t="s">
        <v>38</v>
      </c>
      <c r="B12" s="18" t="str">
        <f>IF('18高新区政府性基金预算支出'!C12="","",'18高新区政府性基金预算支出'!C12)</f>
        <v/>
      </c>
      <c r="C12" s="18" t="str">
        <f>IF('18高新区政府性基金预算支出'!D12="","",'18高新区政府性基金预算支出'!D12)</f>
        <v/>
      </c>
      <c r="D12" s="18"/>
      <c r="E12" s="19" t="str">
        <f t="shared" si="0"/>
        <v/>
      </c>
      <c r="F12" s="19" t="str">
        <f t="shared" si="1"/>
        <v/>
      </c>
    </row>
    <row r="13" s="1" customFormat="1" ht="22.5" customHeight="1" spans="1:6">
      <c r="A13" s="17" t="s">
        <v>39</v>
      </c>
      <c r="B13" s="18" t="str">
        <f>IF('18高新区政府性基金预算支出'!C13="","",'18高新区政府性基金预算支出'!C13)</f>
        <v/>
      </c>
      <c r="C13" s="18" t="str">
        <f>IF('18高新区政府性基金预算支出'!D13="","",'18高新区政府性基金预算支出'!D13)</f>
        <v/>
      </c>
      <c r="D13" s="18"/>
      <c r="E13" s="19" t="str">
        <f t="shared" si="0"/>
        <v/>
      </c>
      <c r="F13" s="19" t="str">
        <f t="shared" si="1"/>
        <v/>
      </c>
    </row>
    <row r="14" s="1" customFormat="1" ht="22.5" customHeight="1" spans="1:6">
      <c r="A14" s="17" t="s">
        <v>40</v>
      </c>
      <c r="B14" s="18" t="str">
        <f>IF('18高新区政府性基金预算支出'!C14="","",'18高新区政府性基金预算支出'!C14)</f>
        <v/>
      </c>
      <c r="C14" s="18" t="str">
        <f>IF('18高新区政府性基金预算支出'!D14="","",'18高新区政府性基金预算支出'!D14)</f>
        <v/>
      </c>
      <c r="D14" s="18"/>
      <c r="E14" s="19" t="str">
        <f t="shared" si="0"/>
        <v/>
      </c>
      <c r="F14" s="19" t="str">
        <f t="shared" si="1"/>
        <v/>
      </c>
    </row>
    <row r="15" s="1" customFormat="1" ht="22.5" customHeight="1" spans="1:6">
      <c r="A15" s="17" t="s">
        <v>42</v>
      </c>
      <c r="B15" s="18" t="str">
        <f>IF('18高新区政府性基金预算支出'!C16="","",'18高新区政府性基金预算支出'!C16)</f>
        <v/>
      </c>
      <c r="C15" s="18" t="str">
        <f>IF('18高新区政府性基金预算支出'!D16="","",'18高新区政府性基金预算支出'!D16)</f>
        <v/>
      </c>
      <c r="D15" s="18"/>
      <c r="E15" s="19" t="str">
        <f t="shared" si="0"/>
        <v/>
      </c>
      <c r="F15" s="19" t="str">
        <f t="shared" si="1"/>
        <v/>
      </c>
    </row>
    <row r="16" s="1" customFormat="1" ht="22.5" customHeight="1" spans="1:6">
      <c r="A16" s="17" t="s">
        <v>43</v>
      </c>
      <c r="B16" s="18" t="str">
        <f>IF('18高新区政府性基金预算支出'!C17="","",'18高新区政府性基金预算支出'!C17)</f>
        <v/>
      </c>
      <c r="C16" s="18" t="str">
        <f>IF('18高新区政府性基金预算支出'!D17="","",'18高新区政府性基金预算支出'!D17)</f>
        <v/>
      </c>
      <c r="D16" s="18"/>
      <c r="E16" s="19" t="str">
        <f t="shared" si="0"/>
        <v/>
      </c>
      <c r="F16" s="19" t="str">
        <f t="shared" si="1"/>
        <v/>
      </c>
    </row>
    <row r="17" s="4" customFormat="1" ht="22.5" customHeight="1" spans="1:7">
      <c r="A17" s="17" t="s">
        <v>44</v>
      </c>
      <c r="B17" s="18">
        <f>IF('18高新区政府性基金预算支出'!C18="","",'18高新区政府性基金预算支出'!C18)</f>
        <v>104</v>
      </c>
      <c r="C17" s="18">
        <f>IF('18高新区政府性基金预算支出'!D18="","",'18高新区政府性基金预算支出'!D18)</f>
        <v>164</v>
      </c>
      <c r="D17" s="18">
        <v>572</v>
      </c>
      <c r="E17" s="19">
        <f t="shared" si="0"/>
        <v>450</v>
      </c>
      <c r="F17" s="19">
        <f t="shared" si="1"/>
        <v>248.780487804878</v>
      </c>
      <c r="G17" s="1"/>
    </row>
    <row r="18" s="1" customFormat="1" ht="22.5" customHeight="1" spans="1:6">
      <c r="A18" s="17" t="s">
        <v>45</v>
      </c>
      <c r="B18" s="18">
        <f>IF('18高新区政府性基金预算支出'!C19="","",'18高新区政府性基金预算支出'!C19)</f>
        <v>13</v>
      </c>
      <c r="C18" s="18">
        <f>IF('18高新区政府性基金预算支出'!D19="","",'18高新区政府性基金预算支出'!D19)</f>
        <v>11</v>
      </c>
      <c r="D18" s="18">
        <v>22</v>
      </c>
      <c r="E18" s="19">
        <f t="shared" si="0"/>
        <v>69.2307692307692</v>
      </c>
      <c r="F18" s="19">
        <f t="shared" si="1"/>
        <v>100</v>
      </c>
    </row>
  </sheetData>
  <mergeCells count="7">
    <mergeCell ref="A2:F2"/>
    <mergeCell ref="D3:F3"/>
    <mergeCell ref="E4:F4"/>
    <mergeCell ref="A4:A5"/>
    <mergeCell ref="B4:B5"/>
    <mergeCell ref="C4:C5"/>
    <mergeCell ref="D4:D5"/>
  </mergeCells>
  <printOptions horizontalCentered="1"/>
  <pageMargins left="0.786805555555556" right="0.786805555555556" top="1.37777777777778" bottom="1.41666666666667" header="0" footer="0.984027777777778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18高新区政府性基金预算收入</vt:lpstr>
      <vt:lpstr>18高新区政府性基金预算支出</vt:lpstr>
      <vt:lpstr>19高新区政府性基金预算收入</vt:lpstr>
      <vt:lpstr>19高新区政府性基金预算支出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柴立群</dc:creator>
  <cp:lastModifiedBy>画墨</cp:lastModifiedBy>
  <dcterms:created xsi:type="dcterms:W3CDTF">2014-01-02T13:07:00Z</dcterms:created>
  <cp:lastPrinted>2018-12-20T15:11:00Z</cp:lastPrinted>
  <dcterms:modified xsi:type="dcterms:W3CDTF">2021-05-20T11:04:41Z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2052-11.1.0.10495</vt:lpwstr>
  </property>
  <property fmtid="{D5CDD505-2E9C-101B-9397-08002B2CF9AE}" pid="4" name="ICV">
    <vt:lpwstr>2C7F29D6956347DD87FDBD40D775C1A1</vt:lpwstr>
  </property>
</Properties>
</file>