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368" windowHeight="9420" tabRatio="824" firstSheet="3" activeTab="6"/>
  </bookViews>
  <sheets>
    <sheet name="18高新区一般公共预算收入" sheetId="90" r:id="rId1"/>
    <sheet name="18高新区一般公共预算支出" sheetId="91" r:id="rId2"/>
    <sheet name="19高新区一般公共预算收入" sheetId="92" r:id="rId3"/>
    <sheet name="19高新区一般公共预算支出" sheetId="93" r:id="rId4"/>
    <sheet name="19高新区本级一般公共预算支出安排情况" sheetId="94" r:id="rId5"/>
    <sheet name="19高新区一般公共预算支出经济分类情况" sheetId="95" r:id="rId6"/>
    <sheet name="19高新区一般公共预算税收返还和转移支付" sheetId="96" r:id="rId7"/>
    <sheet name="19高新区政府一般债务限额和余额情况" sheetId="97" r:id="rId8"/>
  </sheets>
  <externalReferences>
    <externalReference r:id="rId9"/>
  </externalReferences>
  <definedNames>
    <definedName name="_xlnm._FilterDatabase" localSheetId="4" hidden="1">'19高新区本级一般公共预算支出安排情况'!$A$3:$H$1306</definedName>
    <definedName name="_xlnm.Print_Area" localSheetId="0">'18高新区一般公共预算收入'!$A$1:$F$34</definedName>
    <definedName name="_xlnm.Print_Area" localSheetId="1">'18高新区一般公共预算支出'!$A$1:$D$28</definedName>
    <definedName name="_xlnm.Print_Area" localSheetId="2">'19高新区一般公共预算收入'!$A$1:$F$34</definedName>
    <definedName name="_xlnm.Print_Area" localSheetId="3">'19高新区一般公共预算支出'!$A$1:$D$30</definedName>
    <definedName name="_xlnm.Print_Titles" localSheetId="1">'18高新区一般公共预算支出'!$2:$4</definedName>
    <definedName name="_xlnm.Print_Titles" localSheetId="3">'19高新区一般公共预算支出'!$2:$4</definedName>
    <definedName name="地区名称" localSheetId="2">#REF!</definedName>
    <definedName name="地区名称" localSheetId="3">#REF!</definedName>
    <definedName name="地区名称">#REF!</definedName>
    <definedName name="地区名称" localSheetId="4">[1]封面!$B$2:$B$6</definedName>
    <definedName name="_xlnm.Print_Titles" localSheetId="5">'19高新区一般公共预算支出经济分类情况'!$A:$A,'19高新区一般公共预算支出经济分类情况'!$1:$4</definedName>
    <definedName name="地区名称" localSheetId="5">[1]封面!$B$2:$B$6</definedName>
    <definedName name="地区名称" localSheetId="6">#REF!</definedName>
    <definedName name="_xlnm.Print_Area" localSheetId="6">'19高新区一般公共预算税收返还和转移支付'!$A$1:$B$52</definedName>
    <definedName name="地区名称" localSheetId="7">#REF!</definedName>
  </definedNames>
  <calcPr calcId="144525"/>
</workbook>
</file>

<file path=xl/sharedStrings.xml><?xml version="1.0" encoding="utf-8"?>
<sst xmlns="http://schemas.openxmlformats.org/spreadsheetml/2006/main" count="1564" uniqueCount="1187">
  <si>
    <t xml:space="preserve"> 表01</t>
  </si>
  <si>
    <t>2018年景德镇高新区一般公共预算收入执行情况表（草案）</t>
  </si>
  <si>
    <t>单位：万元</t>
  </si>
  <si>
    <t>收入项目</t>
  </si>
  <si>
    <t>二〇一七年决算数</t>
  </si>
  <si>
    <t>二〇一八年</t>
  </si>
  <si>
    <t>二〇一八年执行数比
二〇一七年
决算数
增减％</t>
  </si>
  <si>
    <t>人代会批准的预算数</t>
  </si>
  <si>
    <t>二〇一八年
执行数</t>
  </si>
  <si>
    <t>执行数占
预算数％</t>
  </si>
  <si>
    <t>财政总收入合计</t>
  </si>
  <si>
    <t>其中：税务部门</t>
  </si>
  <si>
    <r>
      <rPr>
        <sz val="13"/>
        <color theme="0"/>
        <rFont val="宋体"/>
        <charset val="134"/>
      </rPr>
      <t>其中：</t>
    </r>
    <r>
      <rPr>
        <sz val="13"/>
        <rFont val="宋体"/>
        <charset val="134"/>
      </rPr>
      <t>财政部门</t>
    </r>
  </si>
  <si>
    <t>一般公共预算收入合计</t>
  </si>
  <si>
    <t>一、税收收入</t>
  </si>
  <si>
    <t>　　增值税（含改增）</t>
  </si>
  <si>
    <t>　　营业税</t>
  </si>
  <si>
    <t>　　企业所得税</t>
  </si>
  <si>
    <t>　　个人所得税</t>
  </si>
  <si>
    <t>　　资源税</t>
  </si>
  <si>
    <t>　　城市维护建设税</t>
  </si>
  <si>
    <t>　　房产税</t>
  </si>
  <si>
    <t>　　印花税</t>
  </si>
  <si>
    <t>　　城镇土地使用税</t>
  </si>
  <si>
    <t>　　土地增值税</t>
  </si>
  <si>
    <t>　　车船税</t>
  </si>
  <si>
    <t>　　耕地占用税</t>
  </si>
  <si>
    <t>　　契税</t>
  </si>
  <si>
    <t>　　环境保护税</t>
  </si>
  <si>
    <t>　　其他税收收入</t>
  </si>
  <si>
    <t>二、非税收入</t>
  </si>
  <si>
    <t>　　专项收入</t>
  </si>
  <si>
    <t>　　行政事业性收费收入</t>
  </si>
  <si>
    <t>　　罚没收入</t>
  </si>
  <si>
    <t>　　国有资本经营收入</t>
  </si>
  <si>
    <t>　　国有资源（资产）有偿使用收入</t>
  </si>
  <si>
    <t>　　捐赠收入</t>
  </si>
  <si>
    <t>　　政府住房基金收入</t>
  </si>
  <si>
    <t>　　其他收入</t>
  </si>
  <si>
    <t xml:space="preserve"> 表02</t>
  </si>
  <si>
    <t>2018年景德镇高新区一般公共预算支出执行情况表（草案）</t>
  </si>
  <si>
    <t>支出项目</t>
  </si>
  <si>
    <t>二〇一七年
决算数</t>
  </si>
  <si>
    <t>二〇一八年
执行数比
二〇一七年
决算数
增减％</t>
  </si>
  <si>
    <t>一般公共预算支出合计</t>
  </si>
  <si>
    <t>一般公共服务支出</t>
  </si>
  <si>
    <t>外交支出</t>
  </si>
  <si>
    <t>国防支出</t>
  </si>
  <si>
    <t>公共安全支出</t>
  </si>
  <si>
    <t>教育支出</t>
  </si>
  <si>
    <t>科学技术支出</t>
  </si>
  <si>
    <t>文化体育与传媒支出</t>
  </si>
  <si>
    <t>社会保障和就业支出</t>
  </si>
  <si>
    <t>医疗卫生与计划生育支出</t>
  </si>
  <si>
    <t>节能环保支出</t>
  </si>
  <si>
    <t>城乡社区支出</t>
  </si>
  <si>
    <t>农林水支出</t>
  </si>
  <si>
    <t>交通运输支出</t>
  </si>
  <si>
    <t>资源勘探信息等支出</t>
  </si>
  <si>
    <t>商业服务业等支出</t>
  </si>
  <si>
    <t>金融支出</t>
  </si>
  <si>
    <t>援助其他地区支出</t>
  </si>
  <si>
    <t>国土海洋气象等支出</t>
  </si>
  <si>
    <t>住房保障支出</t>
  </si>
  <si>
    <t>粮油物资储备支出</t>
  </si>
  <si>
    <t>其他支出</t>
  </si>
  <si>
    <t>债务付息支出</t>
  </si>
  <si>
    <t>债务发行费用支出</t>
  </si>
  <si>
    <t xml:space="preserve"> 表03</t>
  </si>
  <si>
    <t>2019年景德镇高新区一般公共预算收入安排情况表（草案）</t>
  </si>
  <si>
    <t>二〇一八年
人代会批准的预算数</t>
  </si>
  <si>
    <t>二〇一八年执行数</t>
  </si>
  <si>
    <t>二〇一九年预算数</t>
  </si>
  <si>
    <t>二〇一九年预算数
与上年比较</t>
  </si>
  <si>
    <t>比二〇一八年预算数
增减％</t>
  </si>
  <si>
    <t>比二〇一八年执行数
增减％</t>
  </si>
  <si>
    <t xml:space="preserve"> 表04</t>
  </si>
  <si>
    <t>2019年景德镇高新区一般公共预算支出安排情况表（草案）</t>
  </si>
  <si>
    <t>二〇一八年
人代会批准的
预算数</t>
  </si>
  <si>
    <t>二〇一九年
预算数</t>
  </si>
  <si>
    <t>二〇一九年
预算数比
二〇一八年
预算数
增减％</t>
  </si>
  <si>
    <t>文化旅游体育与传媒支出</t>
  </si>
  <si>
    <t>卫生健康支出</t>
  </si>
  <si>
    <t>自然资源海洋气象等支出</t>
  </si>
  <si>
    <t>灾害防治及应急管理支出</t>
  </si>
  <si>
    <t>预备费</t>
  </si>
  <si>
    <t>2019年一般公共预算支出表</t>
  </si>
  <si>
    <t>项目</t>
  </si>
  <si>
    <t>上年决算（执行)数</t>
  </si>
  <si>
    <t>预算数</t>
  </si>
  <si>
    <t>预算数为决算（执行）数%</t>
  </si>
  <si>
    <t>备注</t>
  </si>
  <si>
    <t>一、一般公共服务</t>
  </si>
  <si>
    <t xml:space="preserve">    人大事务</t>
  </si>
  <si>
    <t xml:space="preserve">      行政运行</t>
  </si>
  <si>
    <t xml:space="preserve">      一般行政管理事务</t>
  </si>
  <si>
    <t xml:space="preserve">      机关服务</t>
  </si>
  <si>
    <t xml:space="preserve">      人大会议</t>
  </si>
  <si>
    <t xml:space="preserve">      人大立法</t>
  </si>
  <si>
    <t xml:space="preserve">      人大监督</t>
  </si>
  <si>
    <t xml:space="preserve">      人大代表履职能力提升</t>
  </si>
  <si>
    <t xml:space="preserve">      代表工作</t>
  </si>
  <si>
    <t xml:space="preserve">      人大信访工作</t>
  </si>
  <si>
    <t xml:space="preserve">      事业运行</t>
  </si>
  <si>
    <t xml:space="preserve">      其他人大事务支出</t>
  </si>
  <si>
    <t xml:space="preserve">    政协事务</t>
  </si>
  <si>
    <t xml:space="preserve">      政协会议</t>
  </si>
  <si>
    <t xml:space="preserve">      委员视察</t>
  </si>
  <si>
    <t xml:space="preserve">      参政议政</t>
  </si>
  <si>
    <t xml:space="preserve">      其他政协事务支出</t>
  </si>
  <si>
    <t xml:space="preserve">    政府办公厅(室)及相关机构事务</t>
  </si>
  <si>
    <t xml:space="preserve">      专项服务</t>
  </si>
  <si>
    <t xml:space="preserve">      专项业务活动</t>
  </si>
  <si>
    <t xml:space="preserve">      政务公开审批</t>
  </si>
  <si>
    <t xml:space="preserve">      信访事务</t>
  </si>
  <si>
    <t xml:space="preserve">      参事事务</t>
  </si>
  <si>
    <t xml:space="preserve">      其他政府办公厅（室）及相关机构事务支出</t>
  </si>
  <si>
    <t xml:space="preserve">    发展与改革事务</t>
  </si>
  <si>
    <t xml:space="preserve">      战略规划与实施</t>
  </si>
  <si>
    <t xml:space="preserve">      日常经济运行调节</t>
  </si>
  <si>
    <t xml:space="preserve">      社会事业发展规划</t>
  </si>
  <si>
    <t xml:space="preserve">      经济体制改革研究</t>
  </si>
  <si>
    <t xml:space="preserve">      物价管理</t>
  </si>
  <si>
    <t xml:space="preserve">      应对气象变化管理事务</t>
  </si>
  <si>
    <t xml:space="preserve">      其他发展与改革事务支出</t>
  </si>
  <si>
    <t xml:space="preserve">    统计信息事务</t>
  </si>
  <si>
    <t xml:space="preserve">      信息事务</t>
  </si>
  <si>
    <t xml:space="preserve">      专项统计业务</t>
  </si>
  <si>
    <t xml:space="preserve">      统计管理</t>
  </si>
  <si>
    <t xml:space="preserve">      专项普查活动</t>
  </si>
  <si>
    <t xml:space="preserve">      统计抽样调查</t>
  </si>
  <si>
    <t xml:space="preserve">      其他统计信息事务支出</t>
  </si>
  <si>
    <t xml:space="preserve">    财政事务</t>
  </si>
  <si>
    <t xml:space="preserve">      预算改革业务</t>
  </si>
  <si>
    <t xml:space="preserve">      财政国库业务</t>
  </si>
  <si>
    <t xml:space="preserve">      财政监察</t>
  </si>
  <si>
    <t xml:space="preserve">      信息化建设</t>
  </si>
  <si>
    <t xml:space="preserve">      财政委托业务支出</t>
  </si>
  <si>
    <t xml:space="preserve">      其他财政事务支出</t>
  </si>
  <si>
    <t xml:space="preserve">    税收事务</t>
  </si>
  <si>
    <t xml:space="preserve">      税务办案</t>
  </si>
  <si>
    <t xml:space="preserve">      税务登记证及发票管理</t>
  </si>
  <si>
    <t xml:space="preserve">      代扣代收代征税款手续费</t>
  </si>
  <si>
    <t xml:space="preserve">      税务宣传</t>
  </si>
  <si>
    <t xml:space="preserve">      协税护税</t>
  </si>
  <si>
    <t xml:space="preserve">      其他税收事务支出</t>
  </si>
  <si>
    <t xml:space="preserve">    审计事务</t>
  </si>
  <si>
    <t xml:space="preserve">      审计业务</t>
  </si>
  <si>
    <t xml:space="preserve">      审计管理</t>
  </si>
  <si>
    <t xml:space="preserve">      其他审计事务支出</t>
  </si>
  <si>
    <t xml:space="preserve">    海关事务</t>
  </si>
  <si>
    <t xml:space="preserve">      缉私办案</t>
  </si>
  <si>
    <t xml:space="preserve">      口岸管理</t>
  </si>
  <si>
    <t xml:space="preserve">      海关关务</t>
  </si>
  <si>
    <t xml:space="preserve">      关税征管</t>
  </si>
  <si>
    <t xml:space="preserve">      海关监管</t>
  </si>
  <si>
    <t xml:space="preserve">      检验免疫</t>
  </si>
  <si>
    <t xml:space="preserve">      其他海关事务支出</t>
  </si>
  <si>
    <t xml:space="preserve">    人力资源事务</t>
  </si>
  <si>
    <t xml:space="preserve">      政府特殊津贴</t>
  </si>
  <si>
    <t xml:space="preserve">      资助留学回国人员</t>
  </si>
  <si>
    <t xml:space="preserve">      博士后日常经费</t>
  </si>
  <si>
    <t xml:space="preserve">      引进人才费用</t>
  </si>
  <si>
    <t xml:space="preserve">      其他人力资源事务支出</t>
  </si>
  <si>
    <t xml:space="preserve">    纪检监察事务</t>
  </si>
  <si>
    <t xml:space="preserve">      大案要案查处</t>
  </si>
  <si>
    <t xml:space="preserve">      派驻派出机构</t>
  </si>
  <si>
    <t xml:space="preserve">      中央巡视</t>
  </si>
  <si>
    <t xml:space="preserve">      其他纪检监察事务支出</t>
  </si>
  <si>
    <t xml:space="preserve">    商贸事务</t>
  </si>
  <si>
    <t xml:space="preserve">      对外贸易管理</t>
  </si>
  <si>
    <t xml:space="preserve">      国际经济合作</t>
  </si>
  <si>
    <t xml:space="preserve">      外资管理</t>
  </si>
  <si>
    <t xml:space="preserve">      国内贸易管理</t>
  </si>
  <si>
    <t xml:space="preserve">      招商引资</t>
  </si>
  <si>
    <t xml:space="preserve">      其他商贸事务支出</t>
  </si>
  <si>
    <t xml:space="preserve">    知识产权事务</t>
  </si>
  <si>
    <t xml:space="preserve">      专利审批</t>
  </si>
  <si>
    <t xml:space="preserve">      国家知识产权战略</t>
  </si>
  <si>
    <t xml:space="preserve">      专利试点和产业化推进</t>
  </si>
  <si>
    <t xml:space="preserve">      专利执法</t>
  </si>
  <si>
    <t xml:space="preserve">      国际组织专项活动</t>
  </si>
  <si>
    <t xml:space="preserve">      知识产权宏观管理</t>
  </si>
  <si>
    <t xml:space="preserve">      商标管理</t>
  </si>
  <si>
    <t xml:space="preserve">      原产地地理标志管理</t>
  </si>
  <si>
    <t xml:space="preserve">      其他知识产权事务支出</t>
  </si>
  <si>
    <t xml:space="preserve">    民族事务</t>
  </si>
  <si>
    <t xml:space="preserve">      民族工作专项</t>
  </si>
  <si>
    <t xml:space="preserve">      其他民族事务支出</t>
  </si>
  <si>
    <t xml:space="preserve">    港澳台事务</t>
  </si>
  <si>
    <t xml:space="preserve">      港澳事务</t>
  </si>
  <si>
    <t xml:space="preserve">      台湾事务</t>
  </si>
  <si>
    <t xml:space="preserve">      其他港澳台事务支出</t>
  </si>
  <si>
    <t xml:space="preserve">    档案事务</t>
  </si>
  <si>
    <t xml:space="preserve">      档案馆</t>
  </si>
  <si>
    <t xml:space="preserve">      其他档案事务支出</t>
  </si>
  <si>
    <t xml:space="preserve">    民主党派及工商联事务</t>
  </si>
  <si>
    <t xml:space="preserve">      其他民主党派及工商联事务支出</t>
  </si>
  <si>
    <t xml:space="preserve">    群众团体事务</t>
  </si>
  <si>
    <t xml:space="preserve">      工会服务</t>
  </si>
  <si>
    <t xml:space="preserve">      其他群众团体事务支出</t>
  </si>
  <si>
    <t xml:space="preserve">    党委办公厅（室）及相关机构事务</t>
  </si>
  <si>
    <t xml:space="preserve">      专项业务</t>
  </si>
  <si>
    <t xml:space="preserve">      其他党委办公厅（室）及相关机构事务支出</t>
  </si>
  <si>
    <t xml:space="preserve">    组织事务</t>
  </si>
  <si>
    <t xml:space="preserve">      公务员事务</t>
  </si>
  <si>
    <t xml:space="preserve">      其他组织事务支出</t>
  </si>
  <si>
    <t xml:space="preserve">    宣传事务</t>
  </si>
  <si>
    <t xml:space="preserve">      其他宣传事务支出</t>
  </si>
  <si>
    <t xml:space="preserve">    统战事务</t>
  </si>
  <si>
    <t xml:space="preserve">      宗教事务</t>
  </si>
  <si>
    <t xml:space="preserve">      华侨事务</t>
  </si>
  <si>
    <t xml:space="preserve">      其他统战事务支出</t>
  </si>
  <si>
    <t xml:space="preserve">    对外联络事务</t>
  </si>
  <si>
    <t xml:space="preserve">      其他对外联络事务支出</t>
  </si>
  <si>
    <t xml:space="preserve">    其他共产党事务支出</t>
  </si>
  <si>
    <t xml:space="preserve">      其他共产党事务支出</t>
  </si>
  <si>
    <t xml:space="preserve">    网信事务</t>
  </si>
  <si>
    <t xml:space="preserve">      其他网信事务支出</t>
  </si>
  <si>
    <t xml:space="preserve">    市场监督管理事务</t>
  </si>
  <si>
    <t xml:space="preserve">      市场监督管理专项</t>
  </si>
  <si>
    <t xml:space="preserve">      市场监督执法</t>
  </si>
  <si>
    <t xml:space="preserve">      消费者权益保护</t>
  </si>
  <si>
    <t xml:space="preserve">      价格监督检查</t>
  </si>
  <si>
    <t xml:space="preserve">      市场监督管理技术支持</t>
  </si>
  <si>
    <t xml:space="preserve">      认证认可监督管理</t>
  </si>
  <si>
    <t xml:space="preserve">      标准化管理</t>
  </si>
  <si>
    <t xml:space="preserve">      药品事务</t>
  </si>
  <si>
    <t xml:space="preserve">      医疗器械事务</t>
  </si>
  <si>
    <t xml:space="preserve">      化妆品事务</t>
  </si>
  <si>
    <t xml:space="preserve">      其他市场监督管理事务</t>
  </si>
  <si>
    <t xml:space="preserve">    其他一般公共服务支出</t>
  </si>
  <si>
    <t xml:space="preserve">      国家赔偿费用支出</t>
  </si>
  <si>
    <t xml:space="preserve">      其他一般公共服务支出</t>
  </si>
  <si>
    <t>二、外交支出</t>
  </si>
  <si>
    <t xml:space="preserve">    对外合作与交流</t>
  </si>
  <si>
    <t xml:space="preserve">    其他外交支出</t>
  </si>
  <si>
    <t>三、国防支出</t>
  </si>
  <si>
    <t xml:space="preserve">    国防动员</t>
  </si>
  <si>
    <t xml:space="preserve">      兵役征集</t>
  </si>
  <si>
    <t xml:space="preserve">      经济动员</t>
  </si>
  <si>
    <t xml:space="preserve">      人民防空</t>
  </si>
  <si>
    <t xml:space="preserve">      交通战备</t>
  </si>
  <si>
    <t xml:space="preserve">      国防教育</t>
  </si>
  <si>
    <t xml:space="preserve">      预备役部队</t>
  </si>
  <si>
    <t xml:space="preserve">      民兵</t>
  </si>
  <si>
    <t xml:space="preserve">      边海防</t>
  </si>
  <si>
    <t xml:space="preserve">      其他国防动员支出</t>
  </si>
  <si>
    <t xml:space="preserve">    其他国防支出</t>
  </si>
  <si>
    <t>四、公共安全支出</t>
  </si>
  <si>
    <r>
      <rPr>
        <sz val="11"/>
        <rFont val="宋体"/>
        <charset val="134"/>
      </rPr>
      <t xml:space="preserve">    武装警察</t>
    </r>
    <r>
      <rPr>
        <sz val="11"/>
        <color indexed="10"/>
        <rFont val="宋体"/>
        <charset val="134"/>
      </rPr>
      <t>部队</t>
    </r>
  </si>
  <si>
    <t xml:space="preserve">      武装警察部队</t>
  </si>
  <si>
    <t xml:space="preserve">      其他武装警察部队支出</t>
  </si>
  <si>
    <t xml:space="preserve">    公安</t>
  </si>
  <si>
    <t xml:space="preserve">      执法办案</t>
  </si>
  <si>
    <t xml:space="preserve">      特别业务</t>
  </si>
  <si>
    <t xml:space="preserve">      其他公安支出</t>
  </si>
  <si>
    <t xml:space="preserve">    国家安全</t>
  </si>
  <si>
    <t xml:space="preserve">      安全业务</t>
  </si>
  <si>
    <t xml:space="preserve">      其他国家安全支出</t>
  </si>
  <si>
    <t xml:space="preserve">    检察</t>
  </si>
  <si>
    <t xml:space="preserve">      “两房”建设</t>
  </si>
  <si>
    <t xml:space="preserve">      检查监督</t>
  </si>
  <si>
    <t xml:space="preserve">      其他检察支出</t>
  </si>
  <si>
    <t xml:space="preserve">    法院</t>
  </si>
  <si>
    <t xml:space="preserve">      案件审判</t>
  </si>
  <si>
    <t xml:space="preserve">      案件执行</t>
  </si>
  <si>
    <t xml:space="preserve">      “两庭”建设</t>
  </si>
  <si>
    <t xml:space="preserve">      其他法院支出</t>
  </si>
  <si>
    <t xml:space="preserve">    司法</t>
  </si>
  <si>
    <t xml:space="preserve">      基层司法业务</t>
  </si>
  <si>
    <t xml:space="preserve">      普法宣传</t>
  </si>
  <si>
    <t xml:space="preserve">      律师公证管理</t>
  </si>
  <si>
    <t xml:space="preserve">      法律援助</t>
  </si>
  <si>
    <t xml:space="preserve">      国家统一法律职业资格考试</t>
  </si>
  <si>
    <t xml:space="preserve">      仲裁</t>
  </si>
  <si>
    <t xml:space="preserve">      社区矫正</t>
  </si>
  <si>
    <t xml:space="preserve">      司法鉴定</t>
  </si>
  <si>
    <t xml:space="preserve">      法制建设</t>
  </si>
  <si>
    <t xml:space="preserve">      其他司法支出</t>
  </si>
  <si>
    <t xml:space="preserve">    监狱</t>
  </si>
  <si>
    <t xml:space="preserve">      犯人生活</t>
  </si>
  <si>
    <t xml:space="preserve">      犯人改造</t>
  </si>
  <si>
    <t xml:space="preserve">      狱政设施建设</t>
  </si>
  <si>
    <t xml:space="preserve">      其他监狱支出</t>
  </si>
  <si>
    <t xml:space="preserve">    强制隔离戒毒</t>
  </si>
  <si>
    <t xml:space="preserve">      强制隔离戒毒人员生活</t>
  </si>
  <si>
    <t xml:space="preserve">      强制隔离戒毒人员教育</t>
  </si>
  <si>
    <t xml:space="preserve">      所政设施建设</t>
  </si>
  <si>
    <t xml:space="preserve">      其他强制隔离戒毒支出</t>
  </si>
  <si>
    <t xml:space="preserve">    国家保密</t>
  </si>
  <si>
    <t xml:space="preserve">      保密技术</t>
  </si>
  <si>
    <t xml:space="preserve">      保密管理</t>
  </si>
  <si>
    <t xml:space="preserve">      其他国家保密支出</t>
  </si>
  <si>
    <t xml:space="preserve">    缉私警察</t>
  </si>
  <si>
    <t xml:space="preserve">      缉私业务</t>
  </si>
  <si>
    <t xml:space="preserve">      其他缉私警察支出</t>
  </si>
  <si>
    <t xml:space="preserve">    其他公共安全支出</t>
  </si>
  <si>
    <t xml:space="preserve">      其他公共安全支出</t>
  </si>
  <si>
    <t>五、教育支出</t>
  </si>
  <si>
    <t xml:space="preserve">    教育管理事务</t>
  </si>
  <si>
    <t xml:space="preserve">      其他教育管理事务支出</t>
  </si>
  <si>
    <t xml:space="preserve">    普通教育</t>
  </si>
  <si>
    <t xml:space="preserve">      学前教育</t>
  </si>
  <si>
    <t xml:space="preserve">      小学教育</t>
  </si>
  <si>
    <t xml:space="preserve">      初中教育</t>
  </si>
  <si>
    <t xml:space="preserve">      高中教育</t>
  </si>
  <si>
    <t xml:space="preserve">      高等教育</t>
  </si>
  <si>
    <t xml:space="preserve">      化解农村义务教育债务支出</t>
  </si>
  <si>
    <t xml:space="preserve">      化解普通高中债务支出</t>
  </si>
  <si>
    <t xml:space="preserve">      其他普通教育支出</t>
  </si>
  <si>
    <t xml:space="preserve">    职业教育</t>
  </si>
  <si>
    <t xml:space="preserve">      初等职业教育</t>
  </si>
  <si>
    <t xml:space="preserve">      中专教育</t>
  </si>
  <si>
    <t xml:space="preserve">      技校教育</t>
  </si>
  <si>
    <t xml:space="preserve">      职业高中教育</t>
  </si>
  <si>
    <t xml:space="preserve">      高等职业教育</t>
  </si>
  <si>
    <t xml:space="preserve">      其他职业教育支出</t>
  </si>
  <si>
    <t xml:space="preserve">    成人教育</t>
  </si>
  <si>
    <t xml:space="preserve">      成人初等教育</t>
  </si>
  <si>
    <t xml:space="preserve">      成人中等教育</t>
  </si>
  <si>
    <t xml:space="preserve">      成人高等教育</t>
  </si>
  <si>
    <t xml:space="preserve">      成人广播电视教育</t>
  </si>
  <si>
    <t xml:space="preserve">      其他成人教育支出</t>
  </si>
  <si>
    <t xml:space="preserve">    广播电视教育</t>
  </si>
  <si>
    <t xml:space="preserve">      广播电视学校</t>
  </si>
  <si>
    <t xml:space="preserve">      教育电视台</t>
  </si>
  <si>
    <t xml:space="preserve">      其他广播电视教育支出</t>
  </si>
  <si>
    <t xml:space="preserve">    留学教育</t>
  </si>
  <si>
    <t xml:space="preserve">      出国留学教育</t>
  </si>
  <si>
    <t xml:space="preserve">      来华留学教育</t>
  </si>
  <si>
    <t xml:space="preserve">      其他留学教育支出</t>
  </si>
  <si>
    <t xml:space="preserve">    特殊教育</t>
  </si>
  <si>
    <t xml:space="preserve">      特殊学校教育</t>
  </si>
  <si>
    <t xml:space="preserve">      工读学校教育</t>
  </si>
  <si>
    <t xml:space="preserve">      其他特殊教育支出</t>
  </si>
  <si>
    <t xml:space="preserve">    进修及培训</t>
  </si>
  <si>
    <t xml:space="preserve">      教师进修</t>
  </si>
  <si>
    <t xml:space="preserve">      干部教育</t>
  </si>
  <si>
    <t xml:space="preserve">      培训支出</t>
  </si>
  <si>
    <t xml:space="preserve">      退役士兵能力提升</t>
  </si>
  <si>
    <t xml:space="preserve">      其他进修及培训</t>
  </si>
  <si>
    <t xml:space="preserve">    教育费附加安排的支出</t>
  </si>
  <si>
    <t xml:space="preserve">      农村中小学校舍建设</t>
  </si>
  <si>
    <t xml:space="preserve">      农村中小学教学设施</t>
  </si>
  <si>
    <t xml:space="preserve">      城市中小学校舍建设</t>
  </si>
  <si>
    <t xml:space="preserve">      城市中小学教学设施</t>
  </si>
  <si>
    <t xml:space="preserve">      中等职业学校教学设施</t>
  </si>
  <si>
    <t xml:space="preserve">      其他教育费附加安排的支出</t>
  </si>
  <si>
    <t xml:space="preserve">    其他教育支出</t>
  </si>
  <si>
    <t>六、科学技术支出</t>
  </si>
  <si>
    <t xml:space="preserve">    科学技术管理事务</t>
  </si>
  <si>
    <t xml:space="preserve">      其他科学技术管理事务支出</t>
  </si>
  <si>
    <t xml:space="preserve">    基础研究</t>
  </si>
  <si>
    <t xml:space="preserve">      机构运行</t>
  </si>
  <si>
    <t xml:space="preserve">      重点基础研究规划</t>
  </si>
  <si>
    <t xml:space="preserve">      自然科学基金</t>
  </si>
  <si>
    <t xml:space="preserve">      重点实验室及相关设施</t>
  </si>
  <si>
    <t xml:space="preserve">      重大科学工程</t>
  </si>
  <si>
    <t xml:space="preserve">      专项基础科研</t>
  </si>
  <si>
    <t xml:space="preserve">      专项技术基础</t>
  </si>
  <si>
    <t xml:space="preserve">      其他基础研究支出</t>
  </si>
  <si>
    <t xml:space="preserve">    应用研究</t>
  </si>
  <si>
    <t xml:space="preserve">      社会公益研究</t>
  </si>
  <si>
    <t xml:space="preserve">      高技术研究</t>
  </si>
  <si>
    <t xml:space="preserve">      专项科研试制</t>
  </si>
  <si>
    <t xml:space="preserve">      其他应用研究支出</t>
  </si>
  <si>
    <t xml:space="preserve">    技术研究与开发</t>
  </si>
  <si>
    <t xml:space="preserve">      应用技术研究与开发</t>
  </si>
  <si>
    <t xml:space="preserve">      产业技术研究与开发</t>
  </si>
  <si>
    <t xml:space="preserve">      科技成果转化与扩散</t>
  </si>
  <si>
    <t xml:space="preserve">      其他技术研究与开发支出</t>
  </si>
  <si>
    <t xml:space="preserve">    科技条件与服务</t>
  </si>
  <si>
    <t xml:space="preserve">      技术创新服务体系</t>
  </si>
  <si>
    <t xml:space="preserve">      科技条件专项</t>
  </si>
  <si>
    <t xml:space="preserve">      其他科技条件与服务支出</t>
  </si>
  <si>
    <t xml:space="preserve">    社会科学</t>
  </si>
  <si>
    <t xml:space="preserve">      社会科学研究机构</t>
  </si>
  <si>
    <t xml:space="preserve">      社会科学研究</t>
  </si>
  <si>
    <t xml:space="preserve">      社科基金支出</t>
  </si>
  <si>
    <t xml:space="preserve">      其他社会科学支出</t>
  </si>
  <si>
    <t xml:space="preserve">    科学技术普及</t>
  </si>
  <si>
    <t xml:space="preserve">      科普活动</t>
  </si>
  <si>
    <t xml:space="preserve">      青少年科技活动</t>
  </si>
  <si>
    <t xml:space="preserve">      学术交流活动</t>
  </si>
  <si>
    <t xml:space="preserve">      科技馆站</t>
  </si>
  <si>
    <t xml:space="preserve">      其他科学技术普及支出</t>
  </si>
  <si>
    <t xml:space="preserve">    科技交流与合作</t>
  </si>
  <si>
    <t xml:space="preserve">      国际交流与合作</t>
  </si>
  <si>
    <t xml:space="preserve">      重大科技合作项目</t>
  </si>
  <si>
    <t xml:space="preserve">      其他科技交流与合作支出</t>
  </si>
  <si>
    <t xml:space="preserve">    科技重大项目</t>
  </si>
  <si>
    <t xml:space="preserve">      科技重大专项</t>
  </si>
  <si>
    <t xml:space="preserve">      重点研发计划</t>
  </si>
  <si>
    <t xml:space="preserve">    其他科学技术支出</t>
  </si>
  <si>
    <t xml:space="preserve">      科技奖励</t>
  </si>
  <si>
    <t xml:space="preserve">      核应急</t>
  </si>
  <si>
    <t xml:space="preserve">      转制科研机构</t>
  </si>
  <si>
    <t xml:space="preserve">      其他科学技术支出</t>
  </si>
  <si>
    <r>
      <rPr>
        <sz val="11"/>
        <rFont val="宋体"/>
        <charset val="134"/>
      </rPr>
      <t>七、文化</t>
    </r>
    <r>
      <rPr>
        <sz val="11"/>
        <color indexed="10"/>
        <rFont val="宋体"/>
        <charset val="134"/>
      </rPr>
      <t>旅游</t>
    </r>
    <r>
      <rPr>
        <sz val="11"/>
        <rFont val="宋体"/>
        <charset val="134"/>
      </rPr>
      <t>体育与传媒支出</t>
    </r>
  </si>
  <si>
    <r>
      <rPr>
        <sz val="11"/>
        <rFont val="宋体"/>
        <charset val="134"/>
      </rPr>
      <t xml:space="preserve">    文化</t>
    </r>
    <r>
      <rPr>
        <sz val="11"/>
        <color indexed="10"/>
        <rFont val="宋体"/>
        <charset val="134"/>
      </rPr>
      <t>和旅游</t>
    </r>
  </si>
  <si>
    <t xml:space="preserve">      图书馆</t>
  </si>
  <si>
    <t xml:space="preserve">      文化展示及纪念机构</t>
  </si>
  <si>
    <t xml:space="preserve">      艺术表演场所</t>
  </si>
  <si>
    <t xml:space="preserve">      艺术表演团体</t>
  </si>
  <si>
    <t xml:space="preserve">      文化活动</t>
  </si>
  <si>
    <t xml:space="preserve">      群众文化</t>
  </si>
  <si>
    <r>
      <rPr>
        <sz val="11"/>
        <rFont val="宋体"/>
        <charset val="134"/>
      </rPr>
      <t xml:space="preserve">      文化</t>
    </r>
    <r>
      <rPr>
        <sz val="11"/>
        <color indexed="10"/>
        <rFont val="宋体"/>
        <charset val="134"/>
      </rPr>
      <t>和旅游</t>
    </r>
    <r>
      <rPr>
        <sz val="11"/>
        <rFont val="宋体"/>
        <charset val="134"/>
      </rPr>
      <t>交流与合作</t>
    </r>
  </si>
  <si>
    <t xml:space="preserve">      文化创作与保护</t>
  </si>
  <si>
    <r>
      <rPr>
        <sz val="11"/>
        <rFont val="宋体"/>
        <charset val="134"/>
      </rPr>
      <t xml:space="preserve">      文化</t>
    </r>
    <r>
      <rPr>
        <sz val="11"/>
        <color indexed="10"/>
        <rFont val="宋体"/>
        <charset val="134"/>
      </rPr>
      <t>和旅游</t>
    </r>
    <r>
      <rPr>
        <sz val="11"/>
        <rFont val="宋体"/>
        <charset val="134"/>
      </rPr>
      <t>市场管理</t>
    </r>
  </si>
  <si>
    <t xml:space="preserve">      旅游宣传</t>
  </si>
  <si>
    <r>
      <rPr>
        <sz val="11"/>
        <rFont val="宋体"/>
        <charset val="134"/>
      </rPr>
      <t xml:space="preserve">      </t>
    </r>
    <r>
      <rPr>
        <sz val="11"/>
        <color indexed="10"/>
        <rFont val="宋体"/>
        <charset val="134"/>
      </rPr>
      <t>旅游行业业务管理</t>
    </r>
  </si>
  <si>
    <r>
      <rPr>
        <sz val="11"/>
        <rFont val="宋体"/>
        <charset val="134"/>
      </rPr>
      <t xml:space="preserve">      其他文化</t>
    </r>
    <r>
      <rPr>
        <sz val="11"/>
        <color indexed="10"/>
        <rFont val="宋体"/>
        <charset val="134"/>
      </rPr>
      <t>和旅游</t>
    </r>
    <r>
      <rPr>
        <sz val="11"/>
        <rFont val="宋体"/>
        <charset val="134"/>
      </rPr>
      <t>支出</t>
    </r>
  </si>
  <si>
    <t xml:space="preserve">    文物</t>
  </si>
  <si>
    <t xml:space="preserve">      文物保护</t>
  </si>
  <si>
    <t xml:space="preserve">      博物馆</t>
  </si>
  <si>
    <t xml:space="preserve">      历史名城与古迹</t>
  </si>
  <si>
    <t xml:space="preserve">      其他文物支出</t>
  </si>
  <si>
    <t xml:space="preserve">    体育</t>
  </si>
  <si>
    <t xml:space="preserve">      运动项目管理</t>
  </si>
  <si>
    <t xml:space="preserve">      体育竞赛</t>
  </si>
  <si>
    <t xml:space="preserve">      体育训练</t>
  </si>
  <si>
    <t xml:space="preserve">      体育场馆</t>
  </si>
  <si>
    <t xml:space="preserve">      群众体育</t>
  </si>
  <si>
    <t xml:space="preserve">      体育交流与合作</t>
  </si>
  <si>
    <t xml:space="preserve">      其他体育支出</t>
  </si>
  <si>
    <r>
      <rPr>
        <sz val="11"/>
        <rFont val="宋体"/>
        <charset val="134"/>
      </rPr>
      <t xml:space="preserve">    新闻出版</t>
    </r>
    <r>
      <rPr>
        <sz val="11"/>
        <color indexed="10"/>
        <rFont val="宋体"/>
        <charset val="134"/>
      </rPr>
      <t>电影</t>
    </r>
  </si>
  <si>
    <t xml:space="preserve">      一般行政管理实务</t>
  </si>
  <si>
    <t xml:space="preserve">      新闻通讯</t>
  </si>
  <si>
    <t xml:space="preserve">      出版发行</t>
  </si>
  <si>
    <t xml:space="preserve">      版权管理</t>
  </si>
  <si>
    <t xml:space="preserve">      电影</t>
  </si>
  <si>
    <t xml:space="preserve">      其他新闻出版电影支出</t>
  </si>
  <si>
    <t xml:space="preserve">    广播电视</t>
  </si>
  <si>
    <t xml:space="preserve">      广播</t>
  </si>
  <si>
    <t xml:space="preserve">      电视</t>
  </si>
  <si>
    <t xml:space="preserve">      其他广播电视支出</t>
  </si>
  <si>
    <t xml:space="preserve">    其他文化体育与传媒支出</t>
  </si>
  <si>
    <t xml:space="preserve">      宣传文化发展专项支出</t>
  </si>
  <si>
    <t xml:space="preserve">      文化产业发展专项支出</t>
  </si>
  <si>
    <t xml:space="preserve">      其他文化体育与传媒支出</t>
  </si>
  <si>
    <t>八、社会保障和就业支出</t>
  </si>
  <si>
    <t xml:space="preserve">    人力资源和社会保障管理事务</t>
  </si>
  <si>
    <t xml:space="preserve">      综合业务管理</t>
  </si>
  <si>
    <t xml:space="preserve">      劳动保障监察</t>
  </si>
  <si>
    <t xml:space="preserve">      就业管理事务</t>
  </si>
  <si>
    <t xml:space="preserve">      社会保险业务管理事务</t>
  </si>
  <si>
    <t xml:space="preserve">      社会保险经办机构</t>
  </si>
  <si>
    <t xml:space="preserve">      劳动关系和维权</t>
  </si>
  <si>
    <t xml:space="preserve">      公共就业服务和职业技能鉴定机构</t>
  </si>
  <si>
    <t xml:space="preserve">      劳动人事争议调解仲裁</t>
  </si>
  <si>
    <t xml:space="preserve">      其他人力资源和社会保障管理事务支出</t>
  </si>
  <si>
    <t xml:space="preserve">    民政管理事务</t>
  </si>
  <si>
    <t xml:space="preserve">      民间组织管理</t>
  </si>
  <si>
    <t xml:space="preserve">      行政区划和地名管理</t>
  </si>
  <si>
    <t xml:space="preserve">      基层政权和社区建设</t>
  </si>
  <si>
    <t xml:space="preserve">      其他民政管理事务支出</t>
  </si>
  <si>
    <t xml:space="preserve">    补充全国社会保障基金</t>
  </si>
  <si>
    <t xml:space="preserve">      用一般公共预算补充基金</t>
  </si>
  <si>
    <t xml:space="preserve">    行政事业单位离退休</t>
  </si>
  <si>
    <t xml:space="preserve">      归口管理的行政单位离退休</t>
  </si>
  <si>
    <t xml:space="preserve">      事业单位离退休</t>
  </si>
  <si>
    <t xml:space="preserve">      离退休人员管理机构</t>
  </si>
  <si>
    <t xml:space="preserve">      未归口管理的行政单位离退休</t>
  </si>
  <si>
    <t xml:space="preserve">      机关事业单位基本养老保险缴费支出</t>
  </si>
  <si>
    <t xml:space="preserve">      机关事业单位职业年金缴费支出</t>
  </si>
  <si>
    <t xml:space="preserve">      对机关事业单位基本养老保险基金的补助</t>
  </si>
  <si>
    <t xml:space="preserve">      其他行政事业单位离退休支出</t>
  </si>
  <si>
    <t xml:space="preserve">    企业改革补助</t>
  </si>
  <si>
    <t xml:space="preserve">      企业关闭破产补助</t>
  </si>
  <si>
    <t xml:space="preserve">      厂办大集体改革补助</t>
  </si>
  <si>
    <t xml:space="preserve">      其他企业改革发展补助</t>
  </si>
  <si>
    <t xml:space="preserve">    就业补助</t>
  </si>
  <si>
    <t xml:space="preserve">      就业创业服务补贴</t>
  </si>
  <si>
    <t xml:space="preserve">      职业培训补贴</t>
  </si>
  <si>
    <t xml:space="preserve">      社会保险补贴</t>
  </si>
  <si>
    <t xml:space="preserve">      公益性岗位补贴</t>
  </si>
  <si>
    <t xml:space="preserve">      职业技能鉴定补贴</t>
  </si>
  <si>
    <t xml:space="preserve">      就业见习补贴</t>
  </si>
  <si>
    <t xml:space="preserve">      高技能人才培养补助</t>
  </si>
  <si>
    <t xml:space="preserve">      求职创业补贴</t>
  </si>
  <si>
    <t xml:space="preserve">      其他就业补助支出</t>
  </si>
  <si>
    <t xml:space="preserve">    抚恤</t>
  </si>
  <si>
    <t xml:space="preserve">      死亡抚恤</t>
  </si>
  <si>
    <t xml:space="preserve">      伤残抚恤</t>
  </si>
  <si>
    <t xml:space="preserve">      在乡复员、退伍军人生活补助</t>
  </si>
  <si>
    <t xml:space="preserve">      优抚事业单位支出</t>
  </si>
  <si>
    <t xml:space="preserve">      义务兵优待</t>
  </si>
  <si>
    <t xml:space="preserve">      农村籍退役士兵老年生活补助</t>
  </si>
  <si>
    <t xml:space="preserve">      其他优抚支出</t>
  </si>
  <si>
    <t xml:space="preserve">    退役安置</t>
  </si>
  <si>
    <t xml:space="preserve">      退役士兵安置</t>
  </si>
  <si>
    <t xml:space="preserve">      军队移交政府的离退休人员安置</t>
  </si>
  <si>
    <t xml:space="preserve">      军队移交政府离退休干部管理机构</t>
  </si>
  <si>
    <t xml:space="preserve">      退役士兵管理教育</t>
  </si>
  <si>
    <t xml:space="preserve">      军队转业干部安置</t>
  </si>
  <si>
    <t xml:space="preserve">      其他退役安置支出</t>
  </si>
  <si>
    <t xml:space="preserve">    社会福利</t>
  </si>
  <si>
    <t xml:space="preserve">      儿童福利</t>
  </si>
  <si>
    <t xml:space="preserve">      老年福利</t>
  </si>
  <si>
    <t xml:space="preserve">      假肢矫形</t>
  </si>
  <si>
    <t xml:space="preserve">      殡葬</t>
  </si>
  <si>
    <t xml:space="preserve">      社会福利事业单位</t>
  </si>
  <si>
    <t xml:space="preserve">      其他社会福利支出</t>
  </si>
  <si>
    <t xml:space="preserve">    残疾人事业</t>
  </si>
  <si>
    <t xml:space="preserve">      残疾人康复</t>
  </si>
  <si>
    <t xml:space="preserve">      残疾人就业和扶贫</t>
  </si>
  <si>
    <t xml:space="preserve">      残疾人体育</t>
  </si>
  <si>
    <t xml:space="preserve">      残疾人生活和护理补贴</t>
  </si>
  <si>
    <t xml:space="preserve">      其他残疾人事业支出</t>
  </si>
  <si>
    <t xml:space="preserve">    红十字事业</t>
  </si>
  <si>
    <t xml:space="preserve">      其他红十字事业支出</t>
  </si>
  <si>
    <t xml:space="preserve">    最低生活保障</t>
  </si>
  <si>
    <t xml:space="preserve">      城市最低生活保障金支出</t>
  </si>
  <si>
    <t xml:space="preserve">      农村最低生活保障金支出</t>
  </si>
  <si>
    <t xml:space="preserve">    临时救助</t>
  </si>
  <si>
    <t xml:space="preserve">      临时救助支出</t>
  </si>
  <si>
    <t xml:space="preserve">      流浪乞讨人员救助支出</t>
  </si>
  <si>
    <t xml:space="preserve">    特困人员救助供养</t>
  </si>
  <si>
    <t xml:space="preserve">      城市特困人员救助供养支出</t>
  </si>
  <si>
    <t xml:space="preserve">      农村特困人员救助供养支出</t>
  </si>
  <si>
    <t xml:space="preserve">    补充道路交通事故社会救助基金</t>
  </si>
  <si>
    <r>
      <rPr>
        <sz val="11"/>
        <rFont val="宋体"/>
        <charset val="134"/>
      </rPr>
      <t xml:space="preserve">      交强险</t>
    </r>
    <r>
      <rPr>
        <sz val="11"/>
        <color indexed="10"/>
        <rFont val="宋体"/>
        <charset val="134"/>
      </rPr>
      <t>增值</t>
    </r>
    <r>
      <rPr>
        <sz val="11"/>
        <rFont val="宋体"/>
        <charset val="134"/>
      </rPr>
      <t>税补助基金支出</t>
    </r>
  </si>
  <si>
    <t xml:space="preserve">      交强险罚款收入补助基金支出</t>
  </si>
  <si>
    <t xml:space="preserve">    其他生活救助</t>
  </si>
  <si>
    <t xml:space="preserve">      其他城市生活救助</t>
  </si>
  <si>
    <t xml:space="preserve">      其他农村生活救助</t>
  </si>
  <si>
    <t xml:space="preserve">    财政对基本养老保险基金的补助</t>
  </si>
  <si>
    <t xml:space="preserve">      财政对企业职工基本养老保险基金的补助</t>
  </si>
  <si>
    <t xml:space="preserve">      财政对城乡居民基本养老保险基金的补助</t>
  </si>
  <si>
    <t xml:space="preserve">      财政对其他基本养老保险基金的补助</t>
  </si>
  <si>
    <t xml:space="preserve">    财政对其他社会保险基金的补助</t>
  </si>
  <si>
    <t xml:space="preserve">      财政对失业保险基金的补助</t>
  </si>
  <si>
    <t xml:space="preserve">      财政对工伤保险基金的补助</t>
  </si>
  <si>
    <t xml:space="preserve">      财政对生育保险基金的补助</t>
  </si>
  <si>
    <t xml:space="preserve">      其他财政对社会保险基金的补助</t>
  </si>
  <si>
    <t xml:space="preserve">    退役军人管理事务</t>
  </si>
  <si>
    <t xml:space="preserve">      拥军优属</t>
  </si>
  <si>
    <t xml:space="preserve">      部队供应</t>
  </si>
  <si>
    <t xml:space="preserve">      其他退役军人事务管理支出</t>
  </si>
  <si>
    <t xml:space="preserve">    其他社会保障和就业支出</t>
  </si>
  <si>
    <r>
      <rPr>
        <sz val="11"/>
        <rFont val="宋体"/>
        <charset val="134"/>
      </rPr>
      <t>九、</t>
    </r>
    <r>
      <rPr>
        <sz val="11"/>
        <color indexed="10"/>
        <rFont val="宋体"/>
        <charset val="134"/>
      </rPr>
      <t>卫生健康</t>
    </r>
    <r>
      <rPr>
        <sz val="11"/>
        <rFont val="宋体"/>
        <charset val="134"/>
      </rPr>
      <t>支出</t>
    </r>
  </si>
  <si>
    <r>
      <rPr>
        <sz val="11"/>
        <rFont val="宋体"/>
        <charset val="134"/>
      </rPr>
      <t xml:space="preserve">    </t>
    </r>
    <r>
      <rPr>
        <sz val="11"/>
        <color indexed="10"/>
        <rFont val="宋体"/>
        <charset val="134"/>
      </rPr>
      <t>卫生健康</t>
    </r>
    <r>
      <rPr>
        <sz val="11"/>
        <rFont val="宋体"/>
        <charset val="134"/>
      </rPr>
      <t>管理事务</t>
    </r>
  </si>
  <si>
    <r>
      <rPr>
        <sz val="11"/>
        <rFont val="宋体"/>
        <charset val="134"/>
      </rPr>
      <t xml:space="preserve">      其他</t>
    </r>
    <r>
      <rPr>
        <sz val="11"/>
        <color indexed="10"/>
        <rFont val="宋体"/>
        <charset val="134"/>
      </rPr>
      <t>卫生健康</t>
    </r>
    <r>
      <rPr>
        <sz val="11"/>
        <rFont val="宋体"/>
        <charset val="134"/>
      </rPr>
      <t>管理事务支出</t>
    </r>
  </si>
  <si>
    <t xml:space="preserve">    公立医院</t>
  </si>
  <si>
    <t xml:space="preserve">      综合医院</t>
  </si>
  <si>
    <t xml:space="preserve">      中医（民族）医院</t>
  </si>
  <si>
    <t xml:space="preserve">      传染病医院</t>
  </si>
  <si>
    <t xml:space="preserve">      职业病防治医院</t>
  </si>
  <si>
    <t xml:space="preserve">      精神病医院</t>
  </si>
  <si>
    <t xml:space="preserve">      妇产医院</t>
  </si>
  <si>
    <t xml:space="preserve">      儿童医院</t>
  </si>
  <si>
    <t xml:space="preserve">      其他专科医院</t>
  </si>
  <si>
    <t xml:space="preserve">      福利医院</t>
  </si>
  <si>
    <t xml:space="preserve">      行业医院</t>
  </si>
  <si>
    <t xml:space="preserve">      处理医疗欠费</t>
  </si>
  <si>
    <t xml:space="preserve">      其他公立医院支出</t>
  </si>
  <si>
    <t xml:space="preserve">    基层医疗卫生机构</t>
  </si>
  <si>
    <t xml:space="preserve">      城市社区卫生机构</t>
  </si>
  <si>
    <t xml:space="preserve">      乡镇卫生院</t>
  </si>
  <si>
    <t xml:space="preserve">      其他基层医疗卫生机构支出</t>
  </si>
  <si>
    <t xml:space="preserve">    公共卫生</t>
  </si>
  <si>
    <t xml:space="preserve">      疾病预防控制机构</t>
  </si>
  <si>
    <t xml:space="preserve">      卫生监督机构</t>
  </si>
  <si>
    <t xml:space="preserve">      妇幼保健机构</t>
  </si>
  <si>
    <t xml:space="preserve">      精神卫生机构</t>
  </si>
  <si>
    <t xml:space="preserve">      应急救治机构</t>
  </si>
  <si>
    <t xml:space="preserve">      采供血机构</t>
  </si>
  <si>
    <t xml:space="preserve">      其他专业公共卫生机构</t>
  </si>
  <si>
    <t xml:space="preserve">      基本公共卫生服务</t>
  </si>
  <si>
    <t xml:space="preserve">      重大公共卫生专项</t>
  </si>
  <si>
    <t xml:space="preserve">      突发公共卫生事件应急处理</t>
  </si>
  <si>
    <t xml:space="preserve">      其他公共卫生支出</t>
  </si>
  <si>
    <t xml:space="preserve">    中医药</t>
  </si>
  <si>
    <t xml:space="preserve">      中医（民族医）药专项</t>
  </si>
  <si>
    <t xml:space="preserve">      其他中医药支出</t>
  </si>
  <si>
    <t xml:space="preserve">    计划生育事务</t>
  </si>
  <si>
    <t xml:space="preserve">      计划生育机构</t>
  </si>
  <si>
    <t xml:space="preserve">      计划生育服务</t>
  </si>
  <si>
    <t xml:space="preserve">      其他计划生育事务支出</t>
  </si>
  <si>
    <t xml:space="preserve">    行政事业单位医疗</t>
  </si>
  <si>
    <t xml:space="preserve">      行政单位医疗</t>
  </si>
  <si>
    <t xml:space="preserve">      事业单位医疗</t>
  </si>
  <si>
    <t xml:space="preserve">      公务员医疗补助</t>
  </si>
  <si>
    <t xml:space="preserve">      其他行政事业单位医疗支出</t>
  </si>
  <si>
    <t xml:space="preserve">    财政对基本医疗保险基金的补助</t>
  </si>
  <si>
    <t xml:space="preserve">      财政对职工基本医疗保险基金的补助</t>
  </si>
  <si>
    <t xml:space="preserve">      财政对城乡居民基本医疗保险基金的补助</t>
  </si>
  <si>
    <t xml:space="preserve">      财政对其他基本医疗保险基金的补助</t>
  </si>
  <si>
    <t xml:space="preserve">    医疗救助</t>
  </si>
  <si>
    <t xml:space="preserve">      城乡医疗救助</t>
  </si>
  <si>
    <t xml:space="preserve">      疾病应急救助</t>
  </si>
  <si>
    <t xml:space="preserve">      其他医疗救助支出</t>
  </si>
  <si>
    <t xml:space="preserve">    优抚对象医疗</t>
  </si>
  <si>
    <t xml:space="preserve">      优抚对象医疗补助</t>
  </si>
  <si>
    <t xml:space="preserve">      其他优抚对象医疗支出</t>
  </si>
  <si>
    <t xml:space="preserve">    医疗保障管理事务</t>
  </si>
  <si>
    <t xml:space="preserve">      医疗保障政策管理</t>
  </si>
  <si>
    <t xml:space="preserve">      医疗保障经办事务</t>
  </si>
  <si>
    <t xml:space="preserve">      其他医疗保障管理事务支出</t>
  </si>
  <si>
    <t xml:space="preserve">    老龄卫生健康服务</t>
  </si>
  <si>
    <t xml:space="preserve">      老龄卫生健康服务</t>
  </si>
  <si>
    <t xml:space="preserve">    其他卫生健康支出</t>
  </si>
  <si>
    <t xml:space="preserve">      其他卫生健康支出</t>
  </si>
  <si>
    <t>十、节能环保支出</t>
  </si>
  <si>
    <t xml:space="preserve">    环境保护管理事务</t>
  </si>
  <si>
    <r>
      <rPr>
        <sz val="11"/>
        <rFont val="宋体"/>
        <charset val="134"/>
      </rPr>
      <t xml:space="preserve">      </t>
    </r>
    <r>
      <rPr>
        <sz val="11"/>
        <color indexed="10"/>
        <rFont val="宋体"/>
        <charset val="134"/>
      </rPr>
      <t>生态</t>
    </r>
    <r>
      <rPr>
        <sz val="11"/>
        <rFont val="宋体"/>
        <charset val="134"/>
      </rPr>
      <t>环境保护宣传</t>
    </r>
  </si>
  <si>
    <t xml:space="preserve">      环境保护法规、规划及标准</t>
  </si>
  <si>
    <r>
      <rPr>
        <sz val="11"/>
        <rFont val="宋体"/>
        <charset val="134"/>
      </rPr>
      <t xml:space="preserve">      </t>
    </r>
    <r>
      <rPr>
        <sz val="11"/>
        <color indexed="10"/>
        <rFont val="宋体"/>
        <charset val="134"/>
      </rPr>
      <t>生态</t>
    </r>
    <r>
      <rPr>
        <sz val="11"/>
        <rFont val="宋体"/>
        <charset val="134"/>
      </rPr>
      <t>环境国际合作及履约</t>
    </r>
  </si>
  <si>
    <r>
      <rPr>
        <sz val="11"/>
        <rFont val="宋体"/>
        <charset val="134"/>
      </rPr>
      <t xml:space="preserve">      </t>
    </r>
    <r>
      <rPr>
        <sz val="11"/>
        <color indexed="10"/>
        <rFont val="宋体"/>
        <charset val="134"/>
      </rPr>
      <t>生态</t>
    </r>
    <r>
      <rPr>
        <sz val="11"/>
        <rFont val="宋体"/>
        <charset val="134"/>
      </rPr>
      <t>环境保护行政许可</t>
    </r>
  </si>
  <si>
    <t xml:space="preserve">      其他环境保护管理事务支出</t>
  </si>
  <si>
    <t xml:space="preserve">    环境监测与监察</t>
  </si>
  <si>
    <t xml:space="preserve">      建设项目环评审查与监督</t>
  </si>
  <si>
    <t xml:space="preserve">      核与辐射安全监督</t>
  </si>
  <si>
    <t xml:space="preserve">      其他环境监测与监察支出</t>
  </si>
  <si>
    <t xml:space="preserve">    污染防治</t>
  </si>
  <si>
    <t xml:space="preserve">      大气</t>
  </si>
  <si>
    <t xml:space="preserve">      水体</t>
  </si>
  <si>
    <t xml:space="preserve">      噪声</t>
  </si>
  <si>
    <t xml:space="preserve">      固体废弃物与化学品</t>
  </si>
  <si>
    <t xml:space="preserve">      放射源和放射性废物监管</t>
  </si>
  <si>
    <t xml:space="preserve">      辐射</t>
  </si>
  <si>
    <t xml:space="preserve">      其他污染防治支出</t>
  </si>
  <si>
    <t xml:space="preserve">    自然生态保护</t>
  </si>
  <si>
    <t xml:space="preserve">      生态保护</t>
  </si>
  <si>
    <t xml:space="preserve">      农村环境保护</t>
  </si>
  <si>
    <t xml:space="preserve">      自然保护区</t>
  </si>
  <si>
    <t xml:space="preserve">      生物及物种资源保护</t>
  </si>
  <si>
    <t xml:space="preserve">      其他自然生态保护支出</t>
  </si>
  <si>
    <t xml:space="preserve">    天然林保护</t>
  </si>
  <si>
    <t xml:space="preserve">      森林管护</t>
  </si>
  <si>
    <t xml:space="preserve">      社会保险补助</t>
  </si>
  <si>
    <t xml:space="preserve">      政策性社会性支出补助</t>
  </si>
  <si>
    <t xml:space="preserve">      天然林保护工程建设</t>
  </si>
  <si>
    <t xml:space="preserve">      停伐补助</t>
  </si>
  <si>
    <t xml:space="preserve">      其他天然林保护支出</t>
  </si>
  <si>
    <t xml:space="preserve">    退耕还林</t>
  </si>
  <si>
    <t xml:space="preserve">      退耕现金</t>
  </si>
  <si>
    <t xml:space="preserve">      退耕还林粮食折现补贴</t>
  </si>
  <si>
    <t xml:space="preserve">      退耕还林粮食费用补贴</t>
  </si>
  <si>
    <t xml:space="preserve">      退耕还林工程建设</t>
  </si>
  <si>
    <t xml:space="preserve">      其他退耕还林支出</t>
  </si>
  <si>
    <t xml:space="preserve">    风沙荒漠治理</t>
  </si>
  <si>
    <t xml:space="preserve">      京津风沙源治理工程建设</t>
  </si>
  <si>
    <t xml:space="preserve">      其他风沙荒漠治理支出</t>
  </si>
  <si>
    <t xml:space="preserve">    退牧还草</t>
  </si>
  <si>
    <t xml:space="preserve">      退牧还草工程建设</t>
  </si>
  <si>
    <t xml:space="preserve">      其他退牧还草支出</t>
  </si>
  <si>
    <t xml:space="preserve">    已垦草原退耕还草</t>
  </si>
  <si>
    <t xml:space="preserve">    能源节约利用</t>
  </si>
  <si>
    <t xml:space="preserve">    污染减排</t>
  </si>
  <si>
    <r>
      <rPr>
        <sz val="11"/>
        <rFont val="宋体"/>
        <charset val="134"/>
      </rPr>
      <t xml:space="preserve">      </t>
    </r>
    <r>
      <rPr>
        <sz val="11"/>
        <color indexed="10"/>
        <rFont val="宋体"/>
        <charset val="134"/>
      </rPr>
      <t>生态</t>
    </r>
    <r>
      <rPr>
        <sz val="11"/>
        <rFont val="宋体"/>
        <charset val="134"/>
      </rPr>
      <t>环境监测与信息</t>
    </r>
  </si>
  <si>
    <r>
      <rPr>
        <sz val="11"/>
        <rFont val="宋体"/>
        <charset val="134"/>
      </rPr>
      <t xml:space="preserve">      </t>
    </r>
    <r>
      <rPr>
        <sz val="11"/>
        <color indexed="10"/>
        <rFont val="宋体"/>
        <charset val="134"/>
      </rPr>
      <t>生态</t>
    </r>
    <r>
      <rPr>
        <sz val="11"/>
        <rFont val="宋体"/>
        <charset val="134"/>
      </rPr>
      <t>环境执法监察</t>
    </r>
  </si>
  <si>
    <t xml:space="preserve">      减排专项支出</t>
  </si>
  <si>
    <t xml:space="preserve">      清洁生产专项支出</t>
  </si>
  <si>
    <t xml:space="preserve">      其他污染减排支出</t>
  </si>
  <si>
    <t xml:space="preserve">    可再生能源</t>
  </si>
  <si>
    <t xml:space="preserve">    循环经济</t>
  </si>
  <si>
    <t xml:space="preserve">    能源管理事务</t>
  </si>
  <si>
    <t xml:space="preserve">      能源预测预警</t>
  </si>
  <si>
    <t xml:space="preserve">      能源战略规划与实施</t>
  </si>
  <si>
    <t xml:space="preserve">      能源科技装备</t>
  </si>
  <si>
    <t xml:space="preserve">      能源行业管理</t>
  </si>
  <si>
    <t xml:space="preserve">      能源管理</t>
  </si>
  <si>
    <t xml:space="preserve">      石油储备发展管理</t>
  </si>
  <si>
    <t xml:space="preserve">      能源调查</t>
  </si>
  <si>
    <t xml:space="preserve">      农村电网建设</t>
  </si>
  <si>
    <t xml:space="preserve">      其他能源管理事务支出</t>
  </si>
  <si>
    <t xml:space="preserve">    其他节能环保支出</t>
  </si>
  <si>
    <t>十一、城乡社区支出</t>
  </si>
  <si>
    <t xml:space="preserve">      城乡社区管理事务</t>
  </si>
  <si>
    <t xml:space="preserve">        行政运行</t>
  </si>
  <si>
    <t xml:space="preserve">        一般行政管理事务</t>
  </si>
  <si>
    <t xml:space="preserve">        机关服务</t>
  </si>
  <si>
    <t xml:space="preserve">        城管执法</t>
  </si>
  <si>
    <t xml:space="preserve">        工程建设国家标准规范编制与监管</t>
  </si>
  <si>
    <t xml:space="preserve">        工程建设管理</t>
  </si>
  <si>
    <t xml:space="preserve">        市政公用行业市场监管</t>
  </si>
  <si>
    <t xml:space="preserve">        住宅建设与房地产市场监管</t>
  </si>
  <si>
    <t xml:space="preserve">        执业资格注册、资质审查</t>
  </si>
  <si>
    <t xml:space="preserve">        其他城乡社区管理事务支出</t>
  </si>
  <si>
    <t xml:space="preserve">      城乡社区规划与管理</t>
  </si>
  <si>
    <t xml:space="preserve">      城乡社区公共设施</t>
  </si>
  <si>
    <t xml:space="preserve">        小城镇基础设施建设</t>
  </si>
  <si>
    <t xml:space="preserve">        其他城乡社区公共设施支出</t>
  </si>
  <si>
    <t xml:space="preserve">      城乡社区环境卫生</t>
  </si>
  <si>
    <t xml:space="preserve">      建设市场管理与监督</t>
  </si>
  <si>
    <t xml:space="preserve">      其他城乡社区支出</t>
  </si>
  <si>
    <t>十二、农林水支出</t>
  </si>
  <si>
    <t xml:space="preserve">      农业</t>
  </si>
  <si>
    <t xml:space="preserve">        事业运行</t>
  </si>
  <si>
    <t xml:space="preserve">        农垦运行</t>
  </si>
  <si>
    <t xml:space="preserve">        科技转化与推广服务</t>
  </si>
  <si>
    <t xml:space="preserve">        病虫害控制</t>
  </si>
  <si>
    <t xml:space="preserve">        农产品质量安全</t>
  </si>
  <si>
    <t xml:space="preserve">        执法监管</t>
  </si>
  <si>
    <t xml:space="preserve">        统计监测与信息服务</t>
  </si>
  <si>
    <t xml:space="preserve">        农业行业业务管理</t>
  </si>
  <si>
    <t xml:space="preserve">        对外交流与合作</t>
  </si>
  <si>
    <t xml:space="preserve">        防灾救灾</t>
  </si>
  <si>
    <t xml:space="preserve">        稳定农民收入补贴</t>
  </si>
  <si>
    <t xml:space="preserve">        农业结构调整补贴</t>
  </si>
  <si>
    <t xml:space="preserve">        农业生产支持补贴</t>
  </si>
  <si>
    <t xml:space="preserve">        农业组织化与产业化经营</t>
  </si>
  <si>
    <t xml:space="preserve">        农产品加工与促销</t>
  </si>
  <si>
    <t xml:space="preserve">        农村公益事业</t>
  </si>
  <si>
    <t xml:space="preserve">        农业资源保护修复与利用</t>
  </si>
  <si>
    <t xml:space="preserve">        农村道路建设</t>
  </si>
  <si>
    <t xml:space="preserve">        成品油价格改革对渔业的补贴</t>
  </si>
  <si>
    <t xml:space="preserve">        对高校毕业生到基层任职补助</t>
  </si>
  <si>
    <t xml:space="preserve">        其他农业支出</t>
  </si>
  <si>
    <r>
      <rPr>
        <sz val="11"/>
        <rFont val="宋体"/>
        <charset val="134"/>
      </rPr>
      <t xml:space="preserve">      林业</t>
    </r>
    <r>
      <rPr>
        <sz val="11"/>
        <color indexed="10"/>
        <rFont val="宋体"/>
        <charset val="134"/>
      </rPr>
      <t>和草原</t>
    </r>
  </si>
  <si>
    <t xml:space="preserve">        事业机构</t>
  </si>
  <si>
    <t xml:space="preserve">        森林培育</t>
  </si>
  <si>
    <t xml:space="preserve">        技术推广与转化</t>
  </si>
  <si>
    <t xml:space="preserve">        森林资源管理</t>
  </si>
  <si>
    <t xml:space="preserve">        森林生态效益补偿</t>
  </si>
  <si>
    <t xml:space="preserve">        自然保护区等管理</t>
  </si>
  <si>
    <t xml:space="preserve">        动植物保护</t>
  </si>
  <si>
    <t xml:space="preserve">        湿地保护</t>
  </si>
  <si>
    <t xml:space="preserve">        执法与监督</t>
  </si>
  <si>
    <t xml:space="preserve">        防沙治沙</t>
  </si>
  <si>
    <t xml:space="preserve">        对外合作与交流</t>
  </si>
  <si>
    <t xml:space="preserve">        产业化管理</t>
  </si>
  <si>
    <t xml:space="preserve">        信息管理</t>
  </si>
  <si>
    <t xml:space="preserve">        林区公共支出</t>
  </si>
  <si>
    <t xml:space="preserve">        贷款贴息</t>
  </si>
  <si>
    <t xml:space="preserve">        成品油价格改革对林业的补贴</t>
  </si>
  <si>
    <t xml:space="preserve">        防灾减灾</t>
  </si>
  <si>
    <t xml:space="preserve">        国家公园</t>
  </si>
  <si>
    <t xml:space="preserve">        草原管理</t>
  </si>
  <si>
    <t xml:space="preserve">        行业业务管理</t>
  </si>
  <si>
    <r>
      <rPr>
        <sz val="11"/>
        <rFont val="宋体"/>
        <charset val="134"/>
      </rPr>
      <t xml:space="preserve">        其他林业</t>
    </r>
    <r>
      <rPr>
        <sz val="11"/>
        <color indexed="10"/>
        <rFont val="宋体"/>
        <charset val="134"/>
      </rPr>
      <t>和草原</t>
    </r>
    <r>
      <rPr>
        <sz val="11"/>
        <rFont val="宋体"/>
        <charset val="134"/>
      </rPr>
      <t>支出</t>
    </r>
  </si>
  <si>
    <t xml:space="preserve">      水利</t>
  </si>
  <si>
    <t xml:space="preserve">        水利行业业务管理</t>
  </si>
  <si>
    <t xml:space="preserve">        水利工程建设</t>
  </si>
  <si>
    <t xml:space="preserve">        水利工程运行与维护</t>
  </si>
  <si>
    <t xml:space="preserve">        长江黄河等流域管理</t>
  </si>
  <si>
    <t xml:space="preserve">        水利前期工作</t>
  </si>
  <si>
    <t xml:space="preserve">        水利执法监督</t>
  </si>
  <si>
    <t xml:space="preserve">        水土保持</t>
  </si>
  <si>
    <t xml:space="preserve">        水资源节约管理与保护</t>
  </si>
  <si>
    <t xml:space="preserve">        水质监测</t>
  </si>
  <si>
    <t xml:space="preserve">        水文测报</t>
  </si>
  <si>
    <t xml:space="preserve">        防汛</t>
  </si>
  <si>
    <t xml:space="preserve">        抗旱</t>
  </si>
  <si>
    <t xml:space="preserve">        农田水利</t>
  </si>
  <si>
    <t xml:space="preserve">        水利技术推广</t>
  </si>
  <si>
    <t xml:space="preserve">        国际河流治理与管理</t>
  </si>
  <si>
    <t xml:space="preserve">        江河湖库水系综合整治</t>
  </si>
  <si>
    <t xml:space="preserve">        大中型水库移民后期扶持专项支出</t>
  </si>
  <si>
    <t xml:space="preserve">        水利安全监督</t>
  </si>
  <si>
    <t xml:space="preserve">        水利建设移民支出</t>
  </si>
  <si>
    <t xml:space="preserve">        农村人畜饮水</t>
  </si>
  <si>
    <t xml:space="preserve">        其他水利支出</t>
  </si>
  <si>
    <t xml:space="preserve">      南水北调</t>
  </si>
  <si>
    <t xml:space="preserve">        南水北调工程建设</t>
  </si>
  <si>
    <t xml:space="preserve">        政策研究与信息管理</t>
  </si>
  <si>
    <t xml:space="preserve">        工程稽查</t>
  </si>
  <si>
    <t xml:space="preserve">        前期工作</t>
  </si>
  <si>
    <t xml:space="preserve">        南水北调技术推广</t>
  </si>
  <si>
    <t xml:space="preserve">        环境、移民及水资源管理与保护</t>
  </si>
  <si>
    <t xml:space="preserve">        其他南水北调支出</t>
  </si>
  <si>
    <t xml:space="preserve">      扶贫</t>
  </si>
  <si>
    <t xml:space="preserve">        农村基础设施建设</t>
  </si>
  <si>
    <t xml:space="preserve">        生产发展</t>
  </si>
  <si>
    <t xml:space="preserve">        社会发展</t>
  </si>
  <si>
    <t xml:space="preserve">        扶贫贷款奖补和贴息</t>
  </si>
  <si>
    <t xml:space="preserve">       “三西”农业建设专项补助</t>
  </si>
  <si>
    <t xml:space="preserve">        扶贫事业机构</t>
  </si>
  <si>
    <t xml:space="preserve">        其他扶贫支出</t>
  </si>
  <si>
    <t xml:space="preserve">      农业综合开发</t>
  </si>
  <si>
    <t xml:space="preserve">        机构运行</t>
  </si>
  <si>
    <t xml:space="preserve">        土地治理</t>
  </si>
  <si>
    <t xml:space="preserve">        产业化发展</t>
  </si>
  <si>
    <t xml:space="preserve">        创新示范</t>
  </si>
  <si>
    <t xml:space="preserve">        其他农业综合开发支出</t>
  </si>
  <si>
    <t xml:space="preserve">      农村综合改革</t>
  </si>
  <si>
    <t xml:space="preserve">        对村级一事一议的补助</t>
  </si>
  <si>
    <t xml:space="preserve">        国有农场办社会职能改革补助</t>
  </si>
  <si>
    <t xml:space="preserve">        对村民委员会和村党支部的补助</t>
  </si>
  <si>
    <t xml:space="preserve">        对村集体经济组织的补助</t>
  </si>
  <si>
    <t xml:space="preserve">        农村综合改革示范试点补助</t>
  </si>
  <si>
    <t xml:space="preserve">        其他农村综合改革支出</t>
  </si>
  <si>
    <t xml:space="preserve">      普惠金融发展支出</t>
  </si>
  <si>
    <t xml:space="preserve">        支持农村金融机构</t>
  </si>
  <si>
    <t xml:space="preserve">        涉农贷款增量奖励</t>
  </si>
  <si>
    <t xml:space="preserve">        农业保险保费补贴</t>
  </si>
  <si>
    <t xml:space="preserve">        创业担保贷款贴息</t>
  </si>
  <si>
    <t xml:space="preserve">        补充创业担保贷款基金</t>
  </si>
  <si>
    <t xml:space="preserve">        其他普惠金融发展支出</t>
  </si>
  <si>
    <t xml:space="preserve">      目标价格补贴</t>
  </si>
  <si>
    <t xml:space="preserve">        棉花目标价格补贴</t>
  </si>
  <si>
    <t xml:space="preserve">        其他目标价格补贴</t>
  </si>
  <si>
    <t xml:space="preserve">      其他农林水支出</t>
  </si>
  <si>
    <t xml:space="preserve">        化解其他公益性乡村债务支出</t>
  </si>
  <si>
    <t xml:space="preserve">        其他农林水支出</t>
  </si>
  <si>
    <t>十三、交通运输支出</t>
  </si>
  <si>
    <t xml:space="preserve">      公路水路运输</t>
  </si>
  <si>
    <t xml:space="preserve">        公路建设</t>
  </si>
  <si>
    <t xml:space="preserve">        公路养护</t>
  </si>
  <si>
    <t xml:space="preserve">        交通运输信息化建设</t>
  </si>
  <si>
    <t xml:space="preserve">        公路和运输安全</t>
  </si>
  <si>
    <t xml:space="preserve">        公路还贷专项</t>
  </si>
  <si>
    <t xml:space="preserve">        公路运输管理</t>
  </si>
  <si>
    <t xml:space="preserve">        公路和运输技术标准化建设</t>
  </si>
  <si>
    <t xml:space="preserve">        港口设施</t>
  </si>
  <si>
    <t xml:space="preserve">        航道维护</t>
  </si>
  <si>
    <t xml:space="preserve">        船舶检验</t>
  </si>
  <si>
    <t xml:space="preserve">        救助打捞</t>
  </si>
  <si>
    <t xml:space="preserve">        内河运输</t>
  </si>
  <si>
    <t xml:space="preserve">        远洋运输</t>
  </si>
  <si>
    <t xml:space="preserve">        海事管理</t>
  </si>
  <si>
    <t xml:space="preserve">        航标事业发展支出</t>
  </si>
  <si>
    <t xml:space="preserve">        水路运输管理支出</t>
  </si>
  <si>
    <t xml:space="preserve">        口岸建设</t>
  </si>
  <si>
    <t xml:space="preserve">        取消政府还贷二级公路收费专项支出</t>
  </si>
  <si>
    <t xml:space="preserve">        其他公路水路运输支出</t>
  </si>
  <si>
    <t xml:space="preserve">      铁路运输</t>
  </si>
  <si>
    <t xml:space="preserve">        铁路路网建设</t>
  </si>
  <si>
    <t xml:space="preserve">        铁路还贷专项</t>
  </si>
  <si>
    <t xml:space="preserve">        铁路安全</t>
  </si>
  <si>
    <t xml:space="preserve">        铁路专项运输</t>
  </si>
  <si>
    <t xml:space="preserve">        行业监管</t>
  </si>
  <si>
    <t xml:space="preserve">        其他铁路运输支出</t>
  </si>
  <si>
    <t xml:space="preserve">      民用航空运输</t>
  </si>
  <si>
    <t xml:space="preserve">        机场建设</t>
  </si>
  <si>
    <t xml:space="preserve">        空管系统建设</t>
  </si>
  <si>
    <t xml:space="preserve">        民航还贷专项支出</t>
  </si>
  <si>
    <t xml:space="preserve">        民用航空安全</t>
  </si>
  <si>
    <t xml:space="preserve">        民航专项运输</t>
  </si>
  <si>
    <t xml:space="preserve">        其他民用航空运输支出</t>
  </si>
  <si>
    <t xml:space="preserve">      成品油价格改革对交通运输的补贴</t>
  </si>
  <si>
    <t xml:space="preserve">        对城市公交的补贴</t>
  </si>
  <si>
    <t xml:space="preserve">        对农村道路客运的补贴</t>
  </si>
  <si>
    <t xml:space="preserve">        对出租车的补贴</t>
  </si>
  <si>
    <t xml:space="preserve">        成品油价格改革补贴其他支出</t>
  </si>
  <si>
    <t xml:space="preserve">      邮政业支出</t>
  </si>
  <si>
    <t xml:space="preserve">        邮政普遍服务与特殊服务</t>
  </si>
  <si>
    <t xml:space="preserve">        其他邮政业支出</t>
  </si>
  <si>
    <t xml:space="preserve">      车辆购置税支出</t>
  </si>
  <si>
    <t xml:space="preserve">        车辆购置税用于公路等基础设施建设支出</t>
  </si>
  <si>
    <t xml:space="preserve">        车辆购置税用于农村公路建设支出</t>
  </si>
  <si>
    <t xml:space="preserve">        车辆购置税用于老旧汽车报废更新补贴</t>
  </si>
  <si>
    <t xml:space="preserve">        车辆购置税其他支出</t>
  </si>
  <si>
    <t xml:space="preserve">      其他交通运输支出</t>
  </si>
  <si>
    <t xml:space="preserve">        公共交通运营补助</t>
  </si>
  <si>
    <t xml:space="preserve">        其他交通运输支出</t>
  </si>
  <si>
    <t>十四、资源勘探信息等支出</t>
  </si>
  <si>
    <t xml:space="preserve">      资源勘探开发</t>
  </si>
  <si>
    <t xml:space="preserve">        煤炭勘探开采和洗选</t>
  </si>
  <si>
    <t xml:space="preserve">        石油和天然气勘探开采</t>
  </si>
  <si>
    <t xml:space="preserve">        黑色金属矿勘探和采选</t>
  </si>
  <si>
    <t xml:space="preserve">        有色金属矿勘探和采选</t>
  </si>
  <si>
    <t xml:space="preserve">        非金属矿勘探和采选</t>
  </si>
  <si>
    <t xml:space="preserve">        其他资源勘探业支出</t>
  </si>
  <si>
    <t xml:space="preserve">      制造业</t>
  </si>
  <si>
    <t xml:space="preserve">        纺织业</t>
  </si>
  <si>
    <t xml:space="preserve">        医药制造业</t>
  </si>
  <si>
    <t xml:space="preserve">        非金属矿物制品业</t>
  </si>
  <si>
    <t xml:space="preserve">        通信设备、计算机及其他电子设备制造业</t>
  </si>
  <si>
    <t xml:space="preserve">        交通运输设备制造业</t>
  </si>
  <si>
    <t xml:space="preserve">        电气机械及器材制造业</t>
  </si>
  <si>
    <t xml:space="preserve">        工艺品及其他制造业</t>
  </si>
  <si>
    <t xml:space="preserve">        石油加工、炼焦及核燃料加工业</t>
  </si>
  <si>
    <t xml:space="preserve">        化学原料及化学制品制造业</t>
  </si>
  <si>
    <t xml:space="preserve">        黑色金属冶炼及压延加工业</t>
  </si>
  <si>
    <t xml:space="preserve">        有色金属冶炼及压延加工业</t>
  </si>
  <si>
    <t xml:space="preserve">        其他制造业支出</t>
  </si>
  <si>
    <t xml:space="preserve">      建筑业</t>
  </si>
  <si>
    <t xml:space="preserve">        其他建筑业支出</t>
  </si>
  <si>
    <t xml:space="preserve">      工业和信息产业监管</t>
  </si>
  <si>
    <t xml:space="preserve">        战备应急</t>
  </si>
  <si>
    <t xml:space="preserve">        信息安全建设</t>
  </si>
  <si>
    <t xml:space="preserve">        专用通信</t>
  </si>
  <si>
    <t xml:space="preserve">        无线电监管</t>
  </si>
  <si>
    <t xml:space="preserve">        工业和信息产业战略研究与标准制定</t>
  </si>
  <si>
    <t xml:space="preserve">        工业和信息产业支持</t>
  </si>
  <si>
    <t xml:space="preserve">        电子专项工程</t>
  </si>
  <si>
    <t xml:space="preserve">        技术基础研究</t>
  </si>
  <si>
    <t xml:space="preserve">        其他工业和信息产业监管支出</t>
  </si>
  <si>
    <t xml:space="preserve">      国有资产监管</t>
  </si>
  <si>
    <t xml:space="preserve">        国有企业监事会专项</t>
  </si>
  <si>
    <t xml:space="preserve">        中央企业专项管理</t>
  </si>
  <si>
    <t xml:space="preserve">        其他国有资产监管支出</t>
  </si>
  <si>
    <t xml:space="preserve">      支持中小企业发展和管理支出</t>
  </si>
  <si>
    <t xml:space="preserve">        科技型中小企业技术创新基金</t>
  </si>
  <si>
    <t xml:space="preserve">        中小企业发展专项</t>
  </si>
  <si>
    <t xml:space="preserve">        其他支持中小企业发展和管理支出</t>
  </si>
  <si>
    <t xml:space="preserve">      其他资源勘探信息等支出</t>
  </si>
  <si>
    <t xml:space="preserve">        黄金事务</t>
  </si>
  <si>
    <t xml:space="preserve">        技术改造支出</t>
  </si>
  <si>
    <t xml:space="preserve">        中药材扶持资金支出</t>
  </si>
  <si>
    <t xml:space="preserve">        重点产业振兴和技术改造项目贷款贴息</t>
  </si>
  <si>
    <t xml:space="preserve">        其他资源勘探信息等支出</t>
  </si>
  <si>
    <t>十五、商业服务业等支出</t>
  </si>
  <si>
    <t xml:space="preserve">      商业流通事务</t>
  </si>
  <si>
    <t xml:space="preserve">        食品流通安全补贴</t>
  </si>
  <si>
    <t xml:space="preserve">        市场监测及信息管理</t>
  </si>
  <si>
    <t xml:space="preserve">        民贸企业补贴</t>
  </si>
  <si>
    <t xml:space="preserve">        民贸民品贷款贴息</t>
  </si>
  <si>
    <t xml:space="preserve">        其他商业流通事务支出</t>
  </si>
  <si>
    <t xml:space="preserve">      涉外发展服务支出</t>
  </si>
  <si>
    <t xml:space="preserve">        外商投资环境建设补助资金</t>
  </si>
  <si>
    <t xml:space="preserve">        其他涉外发展服务支出</t>
  </si>
  <si>
    <t xml:space="preserve">      其他商业服务业等支出</t>
  </si>
  <si>
    <t xml:space="preserve">        服务业基础设施建设</t>
  </si>
  <si>
    <t xml:space="preserve">        其他商业服务业等支出</t>
  </si>
  <si>
    <t>十六、金融支出</t>
  </si>
  <si>
    <t xml:space="preserve">      金融部门行政支出</t>
  </si>
  <si>
    <t xml:space="preserve">        安全防卫</t>
  </si>
  <si>
    <t xml:space="preserve">        金融部门其他行政支出</t>
  </si>
  <si>
    <t xml:space="preserve">      金融发展支出</t>
  </si>
  <si>
    <t xml:space="preserve">        政策性银行亏损补贴</t>
  </si>
  <si>
    <t xml:space="preserve">        利息费用补贴支出</t>
  </si>
  <si>
    <t xml:space="preserve">        补充资本金</t>
  </si>
  <si>
    <t xml:space="preserve">        风险基金补助</t>
  </si>
  <si>
    <t xml:space="preserve">        其他金融发展支出</t>
  </si>
  <si>
    <t xml:space="preserve">      其他金融支出</t>
  </si>
  <si>
    <t>十七、援助其他地区支出</t>
  </si>
  <si>
    <t xml:space="preserve">      一般公共服务</t>
  </si>
  <si>
    <t xml:space="preserve">      教育</t>
  </si>
  <si>
    <t xml:space="preserve">      文化体育与传媒</t>
  </si>
  <si>
    <t xml:space="preserve">      医疗卫生</t>
  </si>
  <si>
    <t xml:space="preserve">      节能环保</t>
  </si>
  <si>
    <t xml:space="preserve">      交通运输</t>
  </si>
  <si>
    <t xml:space="preserve">      住房保障</t>
  </si>
  <si>
    <t xml:space="preserve">      其他支出</t>
  </si>
  <si>
    <r>
      <rPr>
        <sz val="11"/>
        <rFont val="宋体"/>
        <charset val="134"/>
      </rPr>
      <t>十八、</t>
    </r>
    <r>
      <rPr>
        <sz val="11"/>
        <color indexed="10"/>
        <rFont val="宋体"/>
        <charset val="134"/>
      </rPr>
      <t>自然资源</t>
    </r>
    <r>
      <rPr>
        <sz val="11"/>
        <rFont val="宋体"/>
        <charset val="134"/>
      </rPr>
      <t>海洋气象等支出</t>
    </r>
  </si>
  <si>
    <r>
      <rPr>
        <sz val="11"/>
        <rFont val="宋体"/>
        <charset val="134"/>
      </rPr>
      <t xml:space="preserve">      </t>
    </r>
    <r>
      <rPr>
        <sz val="11"/>
        <color indexed="10"/>
        <rFont val="宋体"/>
        <charset val="134"/>
      </rPr>
      <t>自然</t>
    </r>
    <r>
      <rPr>
        <sz val="11"/>
        <rFont val="宋体"/>
        <charset val="134"/>
      </rPr>
      <t>资源事务</t>
    </r>
  </si>
  <si>
    <r>
      <rPr>
        <sz val="11"/>
        <rFont val="宋体"/>
        <charset val="134"/>
      </rPr>
      <t xml:space="preserve">        </t>
    </r>
    <r>
      <rPr>
        <sz val="11"/>
        <color indexed="10"/>
        <rFont val="宋体"/>
        <charset val="134"/>
      </rPr>
      <t>自然</t>
    </r>
    <r>
      <rPr>
        <sz val="11"/>
        <rFont val="宋体"/>
        <charset val="134"/>
      </rPr>
      <t>资源规划及管理</t>
    </r>
  </si>
  <si>
    <t xml:space="preserve">        土地资源调查</t>
  </si>
  <si>
    <t xml:space="preserve">        土地资源利用与保护</t>
  </si>
  <si>
    <r>
      <rPr>
        <sz val="11"/>
        <rFont val="宋体"/>
        <charset val="134"/>
      </rPr>
      <t xml:space="preserve">        </t>
    </r>
    <r>
      <rPr>
        <sz val="11"/>
        <color indexed="10"/>
        <rFont val="宋体"/>
        <charset val="134"/>
      </rPr>
      <t>自然</t>
    </r>
    <r>
      <rPr>
        <sz val="11"/>
        <rFont val="宋体"/>
        <charset val="134"/>
      </rPr>
      <t>资源社会公益服务</t>
    </r>
  </si>
  <si>
    <r>
      <rPr>
        <sz val="11"/>
        <rFont val="宋体"/>
        <charset val="134"/>
      </rPr>
      <t xml:space="preserve">        </t>
    </r>
    <r>
      <rPr>
        <sz val="11"/>
        <color indexed="10"/>
        <rFont val="宋体"/>
        <charset val="134"/>
      </rPr>
      <t>自然</t>
    </r>
    <r>
      <rPr>
        <sz val="11"/>
        <rFont val="宋体"/>
        <charset val="134"/>
      </rPr>
      <t>资源行业业务管理</t>
    </r>
  </si>
  <si>
    <r>
      <rPr>
        <sz val="11"/>
        <rFont val="宋体"/>
        <charset val="134"/>
      </rPr>
      <t xml:space="preserve">        </t>
    </r>
    <r>
      <rPr>
        <sz val="11"/>
        <color indexed="10"/>
        <rFont val="宋体"/>
        <charset val="134"/>
      </rPr>
      <t>自然</t>
    </r>
    <r>
      <rPr>
        <sz val="11"/>
        <rFont val="宋体"/>
        <charset val="134"/>
      </rPr>
      <t>资源调查</t>
    </r>
  </si>
  <si>
    <t xml:space="preserve">        国土整治</t>
  </si>
  <si>
    <t xml:space="preserve">        土地资源储备支出</t>
  </si>
  <si>
    <t xml:space="preserve">        地质矿产资源与环境调查</t>
  </si>
  <si>
    <t xml:space="preserve">        地质矿产资源利用与保护</t>
  </si>
  <si>
    <t xml:space="preserve">        地质转产项目财政贴息</t>
  </si>
  <si>
    <t xml:space="preserve">        国外风险勘查</t>
  </si>
  <si>
    <t xml:space="preserve">        地质勘查基金（周转金）支出</t>
  </si>
  <si>
    <r>
      <rPr>
        <sz val="11"/>
        <rFont val="宋体"/>
        <charset val="134"/>
      </rPr>
      <t xml:space="preserve">        其他</t>
    </r>
    <r>
      <rPr>
        <sz val="11"/>
        <color indexed="10"/>
        <rFont val="宋体"/>
        <charset val="134"/>
      </rPr>
      <t>自然</t>
    </r>
    <r>
      <rPr>
        <sz val="11"/>
        <rFont val="宋体"/>
        <charset val="134"/>
      </rPr>
      <t>资源事务支出</t>
    </r>
  </si>
  <si>
    <t xml:space="preserve">      海洋管理事务</t>
  </si>
  <si>
    <t xml:space="preserve">        海域使用管理</t>
  </si>
  <si>
    <t xml:space="preserve">        海洋环境保护与监测</t>
  </si>
  <si>
    <t xml:space="preserve">        海洋调查评价</t>
  </si>
  <si>
    <t xml:space="preserve">        海洋权益维护</t>
  </si>
  <si>
    <t xml:space="preserve">        海洋执法监察</t>
  </si>
  <si>
    <t xml:space="preserve">        海洋防灾减灾</t>
  </si>
  <si>
    <t xml:space="preserve">        海洋卫星</t>
  </si>
  <si>
    <t xml:space="preserve">        极地考察</t>
  </si>
  <si>
    <t xml:space="preserve">        海洋矿产资源勘探研究</t>
  </si>
  <si>
    <t xml:space="preserve">        海港航标维护</t>
  </si>
  <si>
    <t xml:space="preserve">        海水淡化</t>
  </si>
  <si>
    <t xml:space="preserve">        无居民海岛使用金支出</t>
  </si>
  <si>
    <t xml:space="preserve">        海岛和海域保护</t>
  </si>
  <si>
    <t xml:space="preserve">        其他海洋管理事务支出</t>
  </si>
  <si>
    <t xml:space="preserve">      测绘事务</t>
  </si>
  <si>
    <t xml:space="preserve">        基础测绘</t>
  </si>
  <si>
    <t xml:space="preserve">        航空摄影</t>
  </si>
  <si>
    <t xml:space="preserve">        测绘工程建设</t>
  </si>
  <si>
    <t xml:space="preserve">        其他测绘事务支出</t>
  </si>
  <si>
    <t xml:space="preserve">      气象事务</t>
  </si>
  <si>
    <t xml:space="preserve">        气象事业机构</t>
  </si>
  <si>
    <t xml:space="preserve">        气象探测</t>
  </si>
  <si>
    <t xml:space="preserve">        气象信息传输及管理</t>
  </si>
  <si>
    <t xml:space="preserve">        气象预报预测</t>
  </si>
  <si>
    <t xml:space="preserve">        气象服务</t>
  </si>
  <si>
    <t xml:space="preserve">        气象装备保障维护</t>
  </si>
  <si>
    <t xml:space="preserve">        气象基础设施建设与维修</t>
  </si>
  <si>
    <t xml:space="preserve">        气象卫星</t>
  </si>
  <si>
    <t xml:space="preserve">        气象法规与标准</t>
  </si>
  <si>
    <t xml:space="preserve">        气象资金审计稽查</t>
  </si>
  <si>
    <t xml:space="preserve">        其他气象事务支出</t>
  </si>
  <si>
    <r>
      <rPr>
        <sz val="11"/>
        <rFont val="宋体"/>
        <charset val="134"/>
      </rPr>
      <t xml:space="preserve">      其他</t>
    </r>
    <r>
      <rPr>
        <sz val="11"/>
        <color indexed="10"/>
        <rFont val="宋体"/>
        <charset val="134"/>
      </rPr>
      <t>自然资源</t>
    </r>
    <r>
      <rPr>
        <sz val="11"/>
        <rFont val="宋体"/>
        <charset val="134"/>
      </rPr>
      <t>海洋气象等支出</t>
    </r>
  </si>
  <si>
    <t>十九、住房保障支出</t>
  </si>
  <si>
    <t xml:space="preserve">      保障性安居工程支出</t>
  </si>
  <si>
    <t xml:space="preserve">        廉租住房</t>
  </si>
  <si>
    <t xml:space="preserve">        沉陷区治理</t>
  </si>
  <si>
    <t xml:space="preserve">        棚户区改造</t>
  </si>
  <si>
    <t xml:space="preserve">        少数民族地区游牧民定居工程</t>
  </si>
  <si>
    <t xml:space="preserve">        农村危房改造</t>
  </si>
  <si>
    <t xml:space="preserve">        公共租赁住房</t>
  </si>
  <si>
    <t xml:space="preserve">        保障性住房租金补贴</t>
  </si>
  <si>
    <t xml:space="preserve">        其他保障性安居工程支出</t>
  </si>
  <si>
    <t xml:space="preserve">      住房改革支出</t>
  </si>
  <si>
    <t xml:space="preserve">        住房公积金</t>
  </si>
  <si>
    <t xml:space="preserve">        提租补贴</t>
  </si>
  <si>
    <t xml:space="preserve">        购房补贴</t>
  </si>
  <si>
    <t xml:space="preserve">      城乡社区住宅</t>
  </si>
  <si>
    <t xml:space="preserve">        公有住房建设和维修改造支出</t>
  </si>
  <si>
    <t xml:space="preserve">        住房公积金管理</t>
  </si>
  <si>
    <t xml:space="preserve">        其他城乡社区住宅支出</t>
  </si>
  <si>
    <t>二十、粮油物资储备支出</t>
  </si>
  <si>
    <t xml:space="preserve">      粮油事务</t>
  </si>
  <si>
    <t xml:space="preserve">        粮食财务与审计支出</t>
  </si>
  <si>
    <t xml:space="preserve">        粮食信息统计</t>
  </si>
  <si>
    <t xml:space="preserve">        粮食专项业务活动</t>
  </si>
  <si>
    <t xml:space="preserve">        国家粮油差价补贴</t>
  </si>
  <si>
    <t xml:space="preserve">        粮食财务挂账利息补贴</t>
  </si>
  <si>
    <t xml:space="preserve">        粮食财务挂账消化款</t>
  </si>
  <si>
    <t xml:space="preserve">        处理陈化粮补贴</t>
  </si>
  <si>
    <t xml:space="preserve">        粮食风险基金</t>
  </si>
  <si>
    <t xml:space="preserve">        粮油市场调控专项资金</t>
  </si>
  <si>
    <t xml:space="preserve">        其他粮油事务支出</t>
  </si>
  <si>
    <t xml:space="preserve">      物资事务</t>
  </si>
  <si>
    <t xml:space="preserve">        铁路专用线</t>
  </si>
  <si>
    <t xml:space="preserve">        护库武警和民兵支出</t>
  </si>
  <si>
    <t xml:space="preserve">        物资保管与保养</t>
  </si>
  <si>
    <t xml:space="preserve">        专项贷款利息</t>
  </si>
  <si>
    <t xml:space="preserve">        物资转移</t>
  </si>
  <si>
    <t xml:space="preserve">        物资轮换</t>
  </si>
  <si>
    <t xml:space="preserve">        仓库建设</t>
  </si>
  <si>
    <t xml:space="preserve">        仓库安防</t>
  </si>
  <si>
    <t xml:space="preserve">        其他物资事务支出</t>
  </si>
  <si>
    <t xml:space="preserve">      能源储备</t>
  </si>
  <si>
    <r>
      <rPr>
        <sz val="11"/>
        <rFont val="宋体"/>
        <charset val="134"/>
      </rPr>
      <t xml:space="preserve">        </t>
    </r>
    <r>
      <rPr>
        <sz val="11"/>
        <color indexed="10"/>
        <rFont val="宋体"/>
        <charset val="134"/>
      </rPr>
      <t>石油储备</t>
    </r>
  </si>
  <si>
    <t xml:space="preserve">        天然铀能源储备</t>
  </si>
  <si>
    <t xml:space="preserve">        煤炭储备</t>
  </si>
  <si>
    <r>
      <rPr>
        <sz val="11"/>
        <rFont val="宋体"/>
        <charset val="134"/>
      </rPr>
      <t xml:space="preserve">        其他能源储备</t>
    </r>
    <r>
      <rPr>
        <sz val="11"/>
        <color indexed="10"/>
        <rFont val="宋体"/>
        <charset val="134"/>
      </rPr>
      <t>支出</t>
    </r>
  </si>
  <si>
    <t xml:space="preserve">      粮油储备</t>
  </si>
  <si>
    <t xml:space="preserve">        储备粮油补贴</t>
  </si>
  <si>
    <t xml:space="preserve">        储备粮油差价补贴</t>
  </si>
  <si>
    <t xml:space="preserve">        储备粮（油）库建设</t>
  </si>
  <si>
    <t xml:space="preserve">        最低收购价政策支出</t>
  </si>
  <si>
    <t xml:space="preserve">        其他粮油储备支出</t>
  </si>
  <si>
    <t xml:space="preserve">      重要商品储备</t>
  </si>
  <si>
    <t xml:space="preserve">        棉花储备</t>
  </si>
  <si>
    <t xml:space="preserve">        食糖储备</t>
  </si>
  <si>
    <t xml:space="preserve">        肉类储备</t>
  </si>
  <si>
    <t xml:space="preserve">        化肥储备</t>
  </si>
  <si>
    <t xml:space="preserve">        农药储备</t>
  </si>
  <si>
    <t xml:space="preserve">        边销茶储备</t>
  </si>
  <si>
    <t xml:space="preserve">        羊毛储备</t>
  </si>
  <si>
    <t xml:space="preserve">        医药储备</t>
  </si>
  <si>
    <t xml:space="preserve">        食盐储备</t>
  </si>
  <si>
    <t xml:space="preserve">        战略物资储备</t>
  </si>
  <si>
    <t xml:space="preserve">        其他重要商品储备支出</t>
  </si>
  <si>
    <t>二十一、灾害防治及应急管理支出</t>
  </si>
  <si>
    <t xml:space="preserve">     应急管理事务</t>
  </si>
  <si>
    <t xml:space="preserve">       行政运行</t>
  </si>
  <si>
    <t xml:space="preserve">       一般行政管理事务</t>
  </si>
  <si>
    <t xml:space="preserve">       机关服务</t>
  </si>
  <si>
    <t xml:space="preserve">       灾害风险防治</t>
  </si>
  <si>
    <t xml:space="preserve">       国务院安委会专项</t>
  </si>
  <si>
    <t xml:space="preserve">       安全监管</t>
  </si>
  <si>
    <t xml:space="preserve">       安全生产基础</t>
  </si>
  <si>
    <t xml:space="preserve">       应急救援</t>
  </si>
  <si>
    <t xml:space="preserve">       应急管理</t>
  </si>
  <si>
    <t xml:space="preserve">       事业运行</t>
  </si>
  <si>
    <t xml:space="preserve">       其他应急管理支出</t>
  </si>
  <si>
    <t xml:space="preserve">     消防事务</t>
  </si>
  <si>
    <t xml:space="preserve">       一般行政管理实务</t>
  </si>
  <si>
    <t xml:space="preserve">       消防应急救援</t>
  </si>
  <si>
    <t xml:space="preserve">       其他消防事务支出</t>
  </si>
  <si>
    <t xml:space="preserve">     森林消防事务</t>
  </si>
  <si>
    <t xml:space="preserve">       森林消防应急救援</t>
  </si>
  <si>
    <t xml:space="preserve">       其他森林消防事务支出</t>
  </si>
  <si>
    <t xml:space="preserve">     煤矿安全</t>
  </si>
  <si>
    <t xml:space="preserve">       煤矿安全监察事务</t>
  </si>
  <si>
    <t xml:space="preserve">       煤矿应急救援事务</t>
  </si>
  <si>
    <t xml:space="preserve">       其他煤矿安全支出</t>
  </si>
  <si>
    <t xml:space="preserve">     地震事务</t>
  </si>
  <si>
    <t xml:space="preserve">       地震监测</t>
  </si>
  <si>
    <t xml:space="preserve">       地震预测预报</t>
  </si>
  <si>
    <t xml:space="preserve">       地震灾害预防</t>
  </si>
  <si>
    <t xml:space="preserve">       地震应急救援</t>
  </si>
  <si>
    <t xml:space="preserve">       地震环境探察</t>
  </si>
  <si>
    <t xml:space="preserve">       防震减灾信息管理</t>
  </si>
  <si>
    <t xml:space="preserve">       防震减灾基础管理</t>
  </si>
  <si>
    <t xml:space="preserve">       地震事业机构</t>
  </si>
  <si>
    <t xml:space="preserve">       其他地震事务支出</t>
  </si>
  <si>
    <t xml:space="preserve">     自然灾害防治</t>
  </si>
  <si>
    <t xml:space="preserve">       地质灾害防治</t>
  </si>
  <si>
    <t xml:space="preserve">       森林草原防灾减灾</t>
  </si>
  <si>
    <t xml:space="preserve">       其他自然灾害防治支出</t>
  </si>
  <si>
    <t xml:space="preserve">     自然灾害救灾及恢复重建支出</t>
  </si>
  <si>
    <t xml:space="preserve">       中央自然灾害生活补助</t>
  </si>
  <si>
    <t xml:space="preserve">       地方自然灾害生活补助</t>
  </si>
  <si>
    <t xml:space="preserve">       自然灾害救灾补助</t>
  </si>
  <si>
    <t xml:space="preserve">       自然灾害灾后重建补助</t>
  </si>
  <si>
    <t xml:space="preserve">       其他自然灾害生活救助支出</t>
  </si>
  <si>
    <t xml:space="preserve">     其他灾害防治及应急管理支出</t>
  </si>
  <si>
    <t>二十二、预备费</t>
  </si>
  <si>
    <t>二十三、债务付息支出</t>
  </si>
  <si>
    <t xml:space="preserve">      地方政府一般债务付息支出</t>
  </si>
  <si>
    <t xml:space="preserve">        地方政府一般债券付息支出</t>
  </si>
  <si>
    <t xml:space="preserve">        地方政府向外国政府借款付息支出</t>
  </si>
  <si>
    <t xml:space="preserve">        地方政府向国际组织借款付息支出</t>
  </si>
  <si>
    <t xml:space="preserve">        地方政府其他一般债务付息支出</t>
  </si>
  <si>
    <t>二十四、债务发行费用支出</t>
  </si>
  <si>
    <t xml:space="preserve">      地方政府一般债务发行费用支出</t>
  </si>
  <si>
    <t>二十五、其他支出</t>
  </si>
  <si>
    <t xml:space="preserve">        年初预留</t>
  </si>
  <si>
    <t xml:space="preserve">        其他支出</t>
  </si>
  <si>
    <t>支出合计</t>
  </si>
  <si>
    <t>表五</t>
  </si>
  <si>
    <t>2019年政府预算支出经济分类情况表</t>
  </si>
  <si>
    <t>单位:万元</t>
  </si>
  <si>
    <t>总计</t>
  </si>
  <si>
    <t>机关工资福利支出</t>
  </si>
  <si>
    <t>机关商品和服务支出</t>
  </si>
  <si>
    <t>机关资本性支出（一）</t>
  </si>
  <si>
    <t>机关资本性支出（二）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</si>
  <si>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</si>
  <si>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</si>
  <si>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</si>
  <si>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</si>
  <si>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</si>
  <si>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</si>
  <si>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</si>
  <si>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</si>
  <si>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</si>
  <si>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预备费及预留</t>
  </si>
  <si>
    <t>校验</t>
  </si>
  <si>
    <t>一、一般公共服务支出</t>
  </si>
  <si>
    <t>二十一、预备费</t>
  </si>
  <si>
    <t>二十二、债务付息支出</t>
  </si>
  <si>
    <t>二十三、债务发行费用支出</t>
  </si>
  <si>
    <t>二十四、其他支出</t>
  </si>
  <si>
    <t>支出总计</t>
  </si>
  <si>
    <t>2019年高新区一般公共预算税收返还和转移支付预算表（分项目）</t>
  </si>
  <si>
    <t>预算科目</t>
  </si>
  <si>
    <t>2019年预算数</t>
  </si>
  <si>
    <t>2017年决算数</t>
  </si>
  <si>
    <t>一、返还性收入</t>
  </si>
  <si>
    <t xml:space="preserve">    所得税基数返还收入</t>
  </si>
  <si>
    <t xml:space="preserve">    成品油税费改革税收返还收入</t>
  </si>
  <si>
    <t xml:space="preserve">    增值税税收返还收入</t>
  </si>
  <si>
    <t xml:space="preserve">    消费税税收返还收入</t>
  </si>
  <si>
    <t xml:space="preserve">    增值税“五五分享”税收返还收入</t>
  </si>
  <si>
    <t xml:space="preserve">    其他返还性收入</t>
  </si>
  <si>
    <t>二、一般性转移支付收入</t>
  </si>
  <si>
    <t xml:space="preserve">    体制补助收入</t>
  </si>
  <si>
    <t xml:space="preserve">    均衡性转移支付收入</t>
  </si>
  <si>
    <t xml:space="preserve">    老少边穷转移支付收入</t>
  </si>
  <si>
    <t xml:space="preserve">    县级基本财力保障机制奖补资金收入</t>
  </si>
  <si>
    <t xml:space="preserve">    结算补助收入</t>
  </si>
  <si>
    <t xml:space="preserve">    化解债务补助收入</t>
  </si>
  <si>
    <t xml:space="preserve">    资源枯竭型城市转移支付补助收入</t>
  </si>
  <si>
    <t xml:space="preserve">    企业事业单位划转补助收入</t>
  </si>
  <si>
    <t xml:space="preserve">    成品油价格和税费改革转移支付补助收入</t>
  </si>
  <si>
    <t xml:space="preserve">    基层公检法司转移支付收入</t>
  </si>
  <si>
    <t xml:space="preserve">    义务教育等转移支付收入</t>
  </si>
  <si>
    <t xml:space="preserve">    基本养老保险和低保等转移支付收入</t>
  </si>
  <si>
    <t xml:space="preserve">    新型农村合作医疗等转移支付收入</t>
  </si>
  <si>
    <t xml:space="preserve">    农村综合改革转移支付收入</t>
  </si>
  <si>
    <t xml:space="preserve">    产粮（油）大县奖励资金收入</t>
  </si>
  <si>
    <t xml:space="preserve">    重点生态功能区转移支付收入</t>
  </si>
  <si>
    <t xml:space="preserve">    固定数额补助收入</t>
  </si>
  <si>
    <t xml:space="preserve">    卫生健康共同财政事权转移支付收入</t>
  </si>
  <si>
    <t xml:space="preserve">    其他一般性转移支付收入</t>
  </si>
  <si>
    <t>三、专项转移支付收入</t>
  </si>
  <si>
    <t xml:space="preserve">    一般公共服务</t>
  </si>
  <si>
    <t xml:space="preserve">    外交</t>
  </si>
  <si>
    <t xml:space="preserve">    国防</t>
  </si>
  <si>
    <t xml:space="preserve">    公共安全</t>
  </si>
  <si>
    <t xml:space="preserve">    教育</t>
  </si>
  <si>
    <t xml:space="preserve">    科学技术</t>
  </si>
  <si>
    <t xml:space="preserve">    文化体育与传媒</t>
  </si>
  <si>
    <t xml:space="preserve">    社会保障和就业</t>
  </si>
  <si>
    <t xml:space="preserve">    医疗卫生与计划生育</t>
  </si>
  <si>
    <t xml:space="preserve">    节能环保</t>
  </si>
  <si>
    <t xml:space="preserve">    城乡社区</t>
  </si>
  <si>
    <t xml:space="preserve">    农林水</t>
  </si>
  <si>
    <t xml:space="preserve">    交通运输</t>
  </si>
  <si>
    <t xml:space="preserve">    资源勘探信息等</t>
  </si>
  <si>
    <t xml:space="preserve">    商业服务业等</t>
  </si>
  <si>
    <t xml:space="preserve">    金融</t>
  </si>
  <si>
    <t xml:space="preserve">    国土海洋气象等</t>
  </si>
  <si>
    <t xml:space="preserve">    住房保障</t>
  </si>
  <si>
    <t xml:space="preserve">    粮油物资储备</t>
  </si>
  <si>
    <t xml:space="preserve">    其他收入</t>
  </si>
  <si>
    <t>四、上解上级支出</t>
  </si>
  <si>
    <t>　　一般性转移支付</t>
  </si>
  <si>
    <t>　    体制上解支出</t>
  </si>
  <si>
    <t>　    出口退税专项上解支出</t>
  </si>
  <si>
    <t>　    成品油价格和税费改革专项上解支出</t>
  </si>
  <si>
    <t>　　专项转移支付</t>
  </si>
  <si>
    <t>　　　专项上解支出</t>
  </si>
  <si>
    <t>2019年度高新区一般债务限额和余额情况表</t>
  </si>
  <si>
    <t>地区</t>
  </si>
  <si>
    <t>2019年末地方政府一般债务余额</t>
  </si>
  <si>
    <t>2019年末地方政府一般债务限额</t>
  </si>
  <si>
    <t>景德镇市高新区</t>
  </si>
</sst>
</file>

<file path=xl/styles.xml><?xml version="1.0" encoding="utf-8"?>
<styleSheet xmlns="http://schemas.openxmlformats.org/spreadsheetml/2006/main">
  <numFmts count="8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_ "/>
    <numFmt numFmtId="43" formatCode="_ * #,##0.00_ ;_ * \-#,##0.00_ ;_ * &quot;-&quot;??_ ;_ @_ "/>
    <numFmt numFmtId="177" formatCode="0.0_ "/>
    <numFmt numFmtId="178" formatCode="0.0"/>
    <numFmt numFmtId="179" formatCode="0.0_ ;[Red]\-0.0\ "/>
  </numFmts>
  <fonts count="48">
    <font>
      <sz val="12"/>
      <name val="宋体"/>
      <charset val="134"/>
    </font>
    <font>
      <sz val="10"/>
      <color rgb="FF000000"/>
      <name val="Times New Roman"/>
      <charset val="204"/>
    </font>
    <font>
      <b/>
      <sz val="18"/>
      <name val="仿宋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0"/>
      <name val="宋体"/>
      <charset val="134"/>
    </font>
    <font>
      <sz val="12"/>
      <name val="黑体"/>
      <charset val="134"/>
    </font>
    <font>
      <b/>
      <sz val="16"/>
      <name val="黑体"/>
      <charset val="134"/>
    </font>
    <font>
      <sz val="11"/>
      <name val="宋体"/>
      <charset val="134"/>
    </font>
    <font>
      <sz val="11"/>
      <color indexed="10"/>
      <name val="宋体"/>
      <charset val="134"/>
    </font>
    <font>
      <b/>
      <sz val="11"/>
      <name val="宋体"/>
      <charset val="134"/>
    </font>
    <font>
      <sz val="12"/>
      <color indexed="10"/>
      <name val="宋体"/>
      <charset val="134"/>
    </font>
    <font>
      <sz val="13"/>
      <name val="宋体"/>
      <charset val="134"/>
      <scheme val="minor"/>
    </font>
    <font>
      <b/>
      <sz val="13"/>
      <name val="宋体"/>
      <charset val="134"/>
      <scheme val="minor"/>
    </font>
    <font>
      <b/>
      <sz val="20"/>
      <name val="华文中宋"/>
      <charset val="134"/>
    </font>
    <font>
      <b/>
      <sz val="13"/>
      <name val="宋体"/>
      <charset val="134"/>
    </font>
    <font>
      <sz val="13"/>
      <name val="宋体"/>
      <charset val="134"/>
    </font>
    <font>
      <sz val="9"/>
      <name val="华文中宋"/>
      <charset val="134"/>
    </font>
    <font>
      <b/>
      <sz val="13"/>
      <name val="仿宋_GB2312"/>
      <charset val="134"/>
    </font>
    <font>
      <sz val="9"/>
      <name val="宋体"/>
      <charset val="134"/>
    </font>
    <font>
      <sz val="13"/>
      <name val="黑体"/>
      <charset val="134"/>
    </font>
    <font>
      <sz val="14"/>
      <name val="宋体"/>
      <charset val="134"/>
    </font>
    <font>
      <b/>
      <sz val="14"/>
      <name val="仿宋_GB2312"/>
      <charset val="134"/>
    </font>
    <font>
      <b/>
      <sz val="9"/>
      <name val="宋体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20"/>
      <name val="宋体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indexed="17"/>
      <name val="宋体"/>
      <charset val="134"/>
    </font>
    <font>
      <sz val="11"/>
      <color rgb="FFFA7D00"/>
      <name val="宋体"/>
      <charset val="0"/>
      <scheme val="minor"/>
    </font>
    <font>
      <sz val="12"/>
      <name val="Times New Roman"/>
      <charset val="134"/>
    </font>
    <font>
      <sz val="13"/>
      <color theme="0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59">
    <xf numFmtId="0" fontId="0" fillId="0" borderId="0"/>
    <xf numFmtId="42" fontId="24" fillId="0" borderId="0" applyFont="0" applyFill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32" fillId="9" borderId="9" applyNumberFormat="0" applyAlignment="0" applyProtection="0">
      <alignment vertical="center"/>
    </xf>
    <xf numFmtId="44" fontId="24" fillId="0" borderId="0" applyFont="0" applyFill="0" applyBorder="0" applyAlignment="0" applyProtection="0">
      <alignment vertical="center"/>
    </xf>
    <xf numFmtId="41" fontId="24" fillId="0" borderId="0" applyFont="0" applyFill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16" borderId="11" applyNumberFormat="0" applyFont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12" applyNumberFormat="0" applyFill="0" applyAlignment="0" applyProtection="0">
      <alignment vertical="center"/>
    </xf>
    <xf numFmtId="0" fontId="43" fillId="0" borderId="12" applyNumberFormat="0" applyFill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37" fillId="0" borderId="13" applyNumberFormat="0" applyFill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33" fillId="8" borderId="10" applyNumberFormat="0" applyAlignment="0" applyProtection="0">
      <alignment vertical="center"/>
    </xf>
    <xf numFmtId="0" fontId="31" fillId="8" borderId="9" applyNumberFormat="0" applyAlignment="0" applyProtection="0">
      <alignment vertical="center"/>
    </xf>
    <xf numFmtId="0" fontId="28" fillId="5" borderId="8" applyNumberFormat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46" fillId="0" borderId="0"/>
    <xf numFmtId="0" fontId="25" fillId="22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</cellStyleXfs>
  <cellXfs count="109">
    <xf numFmtId="0" fontId="0" fillId="0" borderId="0" xfId="0"/>
    <xf numFmtId="0" fontId="1" fillId="0" borderId="0" xfId="0" applyFont="1" applyFill="1" applyBorder="1" applyAlignment="1">
      <alignment horizontal="left" vertical="top"/>
    </xf>
    <xf numFmtId="3" fontId="2" fillId="0" borderId="0" xfId="0" applyNumberFormat="1" applyFont="1" applyFill="1" applyBorder="1" applyAlignment="1" applyProtection="1">
      <alignment horizontal="center" vertical="center"/>
    </xf>
    <xf numFmtId="3" fontId="3" fillId="0" borderId="1" xfId="0" applyNumberFormat="1" applyFont="1" applyFill="1" applyBorder="1" applyAlignment="1" applyProtection="1">
      <alignment horizontal="right" vertical="center"/>
    </xf>
    <xf numFmtId="3" fontId="4" fillId="0" borderId="2" xfId="0" applyNumberFormat="1" applyFont="1" applyFill="1" applyBorder="1" applyAlignment="1" applyProtection="1">
      <alignment horizontal="center" vertical="center"/>
    </xf>
    <xf numFmtId="3" fontId="0" fillId="0" borderId="3" xfId="0" applyNumberFormat="1" applyFont="1" applyFill="1" applyBorder="1" applyAlignment="1" applyProtection="1">
      <alignment horizontal="center" vertical="center"/>
    </xf>
    <xf numFmtId="176" fontId="0" fillId="0" borderId="3" xfId="0" applyNumberFormat="1" applyFont="1" applyFill="1" applyBorder="1" applyAlignment="1" applyProtection="1">
      <alignment horizontal="center" vertical="center"/>
    </xf>
    <xf numFmtId="0" fontId="0" fillId="0" borderId="0" xfId="0" applyFont="1" applyFill="1" applyBorder="1" applyAlignment="1"/>
    <xf numFmtId="0" fontId="0" fillId="0" borderId="0" xfId="0" applyFill="1" applyBorder="1" applyAlignment="1"/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right" vertical="center"/>
    </xf>
    <xf numFmtId="0" fontId="5" fillId="0" borderId="2" xfId="0" applyNumberFormat="1" applyFont="1" applyFill="1" applyBorder="1" applyAlignment="1" applyProtection="1">
      <alignment horizontal="center" vertical="center"/>
    </xf>
    <xf numFmtId="0" fontId="5" fillId="0" borderId="2" xfId="0" applyNumberFormat="1" applyFont="1" applyFill="1" applyBorder="1" applyAlignment="1" applyProtection="1">
      <alignment horizontal="center" vertical="center" wrapText="1"/>
    </xf>
    <xf numFmtId="0" fontId="5" fillId="0" borderId="3" xfId="0" applyNumberFormat="1" applyFont="1" applyFill="1" applyBorder="1" applyAlignment="1" applyProtection="1">
      <alignment vertical="center"/>
    </xf>
    <xf numFmtId="3" fontId="3" fillId="0" borderId="3" xfId="0" applyNumberFormat="1" applyFont="1" applyFill="1" applyBorder="1" applyAlignment="1" applyProtection="1">
      <alignment horizontal="right" vertical="center"/>
    </xf>
    <xf numFmtId="0" fontId="3" fillId="0" borderId="3" xfId="0" applyNumberFormat="1" applyFont="1" applyFill="1" applyBorder="1" applyAlignment="1" applyProtection="1">
      <alignment vertical="center"/>
    </xf>
    <xf numFmtId="0" fontId="3" fillId="0" borderId="3" xfId="0" applyNumberFormat="1" applyFont="1" applyFill="1" applyBorder="1" applyAlignment="1" applyProtection="1">
      <alignment horizontal="left" vertical="center"/>
    </xf>
    <xf numFmtId="0" fontId="3" fillId="0" borderId="3" xfId="0" applyFont="1" applyFill="1" applyBorder="1" applyAlignment="1"/>
    <xf numFmtId="0" fontId="0" fillId="2" borderId="0" xfId="0" applyFill="1" applyAlignment="1">
      <alignment vertical="center"/>
    </xf>
    <xf numFmtId="0" fontId="4" fillId="2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6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vertical="center"/>
    </xf>
    <xf numFmtId="176" fontId="8" fillId="0" borderId="3" xfId="0" applyNumberFormat="1" applyFont="1" applyFill="1" applyBorder="1" applyAlignment="1" applyProtection="1">
      <alignment vertical="center"/>
      <protection locked="0"/>
    </xf>
    <xf numFmtId="0" fontId="8" fillId="0" borderId="3" xfId="0" applyFont="1" applyFill="1" applyBorder="1" applyAlignment="1">
      <alignment horizontal="left" vertical="center"/>
    </xf>
    <xf numFmtId="176" fontId="9" fillId="0" borderId="3" xfId="0" applyNumberFormat="1" applyFont="1" applyFill="1" applyBorder="1" applyAlignment="1" applyProtection="1">
      <alignment vertical="center"/>
      <protection locked="0"/>
    </xf>
    <xf numFmtId="0" fontId="10" fillId="0" borderId="3" xfId="0" applyFont="1" applyFill="1" applyBorder="1" applyAlignment="1">
      <alignment horizontal="distributed" vertical="center"/>
    </xf>
    <xf numFmtId="0" fontId="6" fillId="0" borderId="0" xfId="0" applyFont="1" applyFill="1" applyAlignment="1">
      <alignment horizontal="center" vertical="center"/>
    </xf>
    <xf numFmtId="0" fontId="0" fillId="0" borderId="1" xfId="0" applyFill="1" applyBorder="1" applyAlignment="1">
      <alignment horizontal="right" vertical="center"/>
    </xf>
    <xf numFmtId="0" fontId="4" fillId="0" borderId="0" xfId="0" applyFont="1" applyFill="1" applyAlignment="1">
      <alignment vertical="center"/>
    </xf>
    <xf numFmtId="0" fontId="0" fillId="0" borderId="0" xfId="0" applyFill="1" applyAlignment="1">
      <alignment horizontal="right" vertical="center"/>
    </xf>
    <xf numFmtId="1" fontId="8" fillId="0" borderId="3" xfId="0" applyNumberFormat="1" applyFont="1" applyFill="1" applyBorder="1" applyAlignment="1">
      <alignment vertical="center"/>
    </xf>
    <xf numFmtId="176" fontId="8" fillId="0" borderId="3" xfId="0" applyNumberFormat="1" applyFont="1" applyFill="1" applyBorder="1" applyAlignment="1" applyProtection="1">
      <alignment horizontal="left" vertical="center"/>
      <protection locked="0"/>
    </xf>
    <xf numFmtId="177" fontId="8" fillId="0" borderId="3" xfId="0" applyNumberFormat="1" applyFont="1" applyFill="1" applyBorder="1" applyAlignment="1" applyProtection="1">
      <alignment horizontal="left" vertical="center"/>
      <protection locked="0"/>
    </xf>
    <xf numFmtId="176" fontId="8" fillId="0" borderId="2" xfId="0" applyNumberFormat="1" applyFont="1" applyFill="1" applyBorder="1" applyAlignment="1" applyProtection="1">
      <alignment horizontal="left" vertical="center"/>
      <protection locked="0"/>
    </xf>
    <xf numFmtId="3" fontId="3" fillId="0" borderId="3" xfId="0" applyNumberFormat="1" applyFont="1" applyFill="1" applyBorder="1" applyAlignment="1">
      <alignment horizontal="right" vertical="center"/>
    </xf>
    <xf numFmtId="0" fontId="9" fillId="0" borderId="3" xfId="0" applyFont="1" applyFill="1" applyBorder="1" applyAlignment="1">
      <alignment vertical="center"/>
    </xf>
    <xf numFmtId="177" fontId="8" fillId="0" borderId="2" xfId="0" applyNumberFormat="1" applyFont="1" applyFill="1" applyBorder="1" applyAlignment="1" applyProtection="1">
      <alignment horizontal="left" vertical="center"/>
      <protection locked="0"/>
    </xf>
    <xf numFmtId="176" fontId="9" fillId="0" borderId="3" xfId="0" applyNumberFormat="1" applyFont="1" applyFill="1" applyBorder="1" applyAlignment="1" applyProtection="1">
      <alignment horizontal="left" vertical="center"/>
      <protection locked="0"/>
    </xf>
    <xf numFmtId="0" fontId="8" fillId="0" borderId="2" xfId="0" applyFont="1" applyFill="1" applyBorder="1" applyAlignment="1">
      <alignment vertical="center"/>
    </xf>
    <xf numFmtId="0" fontId="10" fillId="0" borderId="3" xfId="0" applyFont="1" applyFill="1" applyBorder="1" applyAlignment="1">
      <alignment vertical="center"/>
    </xf>
    <xf numFmtId="1" fontId="8" fillId="0" borderId="3" xfId="0" applyNumberFormat="1" applyFont="1" applyFill="1" applyBorder="1" applyAlignment="1" applyProtection="1">
      <alignment vertical="center"/>
      <protection locked="0"/>
    </xf>
    <xf numFmtId="0" fontId="8" fillId="0" borderId="3" xfId="0" applyFont="1" applyFill="1" applyBorder="1" applyAlignment="1" applyProtection="1">
      <alignment vertical="center"/>
      <protection locked="0"/>
    </xf>
    <xf numFmtId="177" fontId="9" fillId="0" borderId="3" xfId="0" applyNumberFormat="1" applyFont="1" applyFill="1" applyBorder="1" applyAlignment="1" applyProtection="1">
      <alignment horizontal="left" vertical="center"/>
      <protection locked="0"/>
    </xf>
    <xf numFmtId="0" fontId="9" fillId="0" borderId="3" xfId="0" applyFont="1" applyFill="1" applyBorder="1" applyAlignment="1">
      <alignment horizontal="left" vertical="center"/>
    </xf>
    <xf numFmtId="0" fontId="9" fillId="0" borderId="4" xfId="0" applyFont="1" applyFill="1" applyBorder="1" applyAlignment="1">
      <alignment vertical="center"/>
    </xf>
    <xf numFmtId="0" fontId="8" fillId="0" borderId="4" xfId="0" applyFont="1" applyFill="1" applyBorder="1" applyAlignment="1">
      <alignment vertical="center"/>
    </xf>
    <xf numFmtId="0" fontId="9" fillId="0" borderId="0" xfId="0" applyFont="1" applyFill="1" applyAlignment="1">
      <alignment vertical="center"/>
    </xf>
    <xf numFmtId="0" fontId="0" fillId="0" borderId="3" xfId="0" applyFill="1" applyBorder="1" applyAlignment="1">
      <alignment vertical="center"/>
    </xf>
    <xf numFmtId="0" fontId="11" fillId="0" borderId="3" xfId="0" applyFont="1" applyFill="1" applyBorder="1" applyAlignment="1">
      <alignment vertical="center"/>
    </xf>
    <xf numFmtId="1" fontId="0" fillId="0" borderId="3" xfId="0" applyNumberFormat="1" applyFill="1" applyBorder="1" applyAlignment="1">
      <alignment vertical="center"/>
    </xf>
    <xf numFmtId="0" fontId="12" fillId="0" borderId="0" xfId="0" applyFont="1" applyFill="1" applyAlignment="1">
      <alignment vertical="center"/>
    </xf>
    <xf numFmtId="0" fontId="12" fillId="0" borderId="0" xfId="0" applyFont="1" applyFill="1" applyAlignment="1">
      <alignment vertical="center" wrapText="1"/>
    </xf>
    <xf numFmtId="0" fontId="13" fillId="0" borderId="0" xfId="0" applyFont="1" applyFill="1" applyAlignment="1">
      <alignment vertical="center"/>
    </xf>
    <xf numFmtId="0" fontId="12" fillId="0" borderId="0" xfId="0" applyFont="1" applyFill="1" applyAlignment="1">
      <alignment horizontal="left" vertical="top"/>
    </xf>
    <xf numFmtId="0" fontId="14" fillId="0" borderId="0" xfId="0" applyFont="1" applyFill="1" applyAlignment="1">
      <alignment horizontal="center" vertical="center" wrapText="1"/>
    </xf>
    <xf numFmtId="0" fontId="12" fillId="0" borderId="0" xfId="0" applyFont="1" applyFill="1" applyAlignment="1" applyProtection="1">
      <alignment vertical="center"/>
      <protection locked="0"/>
    </xf>
    <xf numFmtId="0" fontId="12" fillId="0" borderId="0" xfId="0" applyFont="1" applyFill="1" applyAlignment="1" applyProtection="1">
      <alignment horizontal="center" vertical="center"/>
      <protection locked="0"/>
    </xf>
    <xf numFmtId="0" fontId="12" fillId="0" borderId="0" xfId="0" applyFont="1" applyFill="1" applyAlignment="1">
      <alignment horizontal="right" vertical="center"/>
    </xf>
    <xf numFmtId="0" fontId="13" fillId="0" borderId="3" xfId="42" applyFont="1" applyFill="1" applyBorder="1" applyAlignment="1">
      <alignment horizontal="distributed" vertical="center" wrapText="1" indent="2"/>
    </xf>
    <xf numFmtId="0" fontId="13" fillId="0" borderId="3" xfId="42" applyFont="1" applyFill="1" applyBorder="1" applyAlignment="1">
      <alignment horizontal="distributed" vertical="center" wrapText="1"/>
    </xf>
    <xf numFmtId="0" fontId="13" fillId="0" borderId="3" xfId="0" applyFont="1" applyFill="1" applyBorder="1" applyAlignment="1">
      <alignment horizontal="distributed" vertical="center" wrapText="1"/>
    </xf>
    <xf numFmtId="0" fontId="13" fillId="0" borderId="3" xfId="58" applyFont="1" applyFill="1" applyBorder="1" applyAlignment="1">
      <alignment horizontal="distributed" vertical="center" indent="2"/>
    </xf>
    <xf numFmtId="3" fontId="15" fillId="0" borderId="3" xfId="58" applyNumberFormat="1" applyFont="1" applyFill="1" applyBorder="1" applyAlignment="1">
      <alignment vertical="center"/>
    </xf>
    <xf numFmtId="178" fontId="15" fillId="0" borderId="3" xfId="0" applyNumberFormat="1" applyFont="1" applyFill="1" applyBorder="1" applyAlignment="1">
      <alignment horizontal="right" vertical="center"/>
    </xf>
    <xf numFmtId="0" fontId="16" fillId="0" borderId="3" xfId="0" applyFont="1" applyFill="1" applyBorder="1" applyAlignment="1">
      <alignment vertical="center" wrapText="1"/>
    </xf>
    <xf numFmtId="3" fontId="12" fillId="0" borderId="3" xfId="0" applyNumberFormat="1" applyFont="1" applyFill="1" applyBorder="1" applyAlignment="1">
      <alignment horizontal="right" vertical="center" shrinkToFit="1"/>
    </xf>
    <xf numFmtId="178" fontId="16" fillId="0" borderId="3" xfId="0" applyNumberFormat="1" applyFont="1" applyFill="1" applyBorder="1" applyAlignment="1">
      <alignment horizontal="right" vertical="center"/>
    </xf>
    <xf numFmtId="0" fontId="12" fillId="0" borderId="3" xfId="0" applyFont="1" applyFill="1" applyBorder="1" applyAlignment="1">
      <alignment vertical="center" wrapText="1"/>
    </xf>
    <xf numFmtId="0" fontId="16" fillId="0" borderId="0" xfId="0" applyFont="1" applyFill="1" applyAlignment="1">
      <alignment vertical="center"/>
    </xf>
    <xf numFmtId="0" fontId="17" fillId="0" borderId="0" xfId="0" applyFont="1" applyFill="1" applyAlignment="1">
      <alignment vertical="center"/>
    </xf>
    <xf numFmtId="0" fontId="18" fillId="0" borderId="0" xfId="0" applyFont="1" applyFill="1" applyAlignment="1">
      <alignment horizontal="center" vertical="center"/>
    </xf>
    <xf numFmtId="0" fontId="15" fillId="0" borderId="0" xfId="0" applyFont="1" applyFill="1" applyAlignment="1">
      <alignment vertical="center"/>
    </xf>
    <xf numFmtId="0" fontId="19" fillId="0" borderId="0" xfId="0" applyFont="1" applyFill="1" applyAlignment="1">
      <alignment vertical="center"/>
    </xf>
    <xf numFmtId="0" fontId="16" fillId="0" borderId="0" xfId="0" applyFont="1" applyFill="1" applyAlignment="1">
      <alignment horizontal="left" vertical="top"/>
    </xf>
    <xf numFmtId="0" fontId="16" fillId="0" borderId="1" xfId="0" applyFont="1" applyFill="1" applyBorder="1" applyAlignment="1">
      <alignment vertical="center"/>
    </xf>
    <xf numFmtId="0" fontId="16" fillId="0" borderId="1" xfId="0" applyFont="1" applyFill="1" applyBorder="1" applyAlignment="1">
      <alignment horizontal="right" vertical="center"/>
    </xf>
    <xf numFmtId="0" fontId="15" fillId="0" borderId="3" xfId="58" applyFont="1" applyFill="1" applyBorder="1" applyAlignment="1">
      <alignment horizontal="distributed" vertical="center" wrapText="1" indent="2"/>
    </xf>
    <xf numFmtId="0" fontId="15" fillId="0" borderId="3" xfId="58" applyFont="1" applyFill="1" applyBorder="1" applyAlignment="1">
      <alignment horizontal="distributed" vertical="center" wrapText="1"/>
    </xf>
    <xf numFmtId="0" fontId="15" fillId="0" borderId="4" xfId="58" applyFont="1" applyFill="1" applyBorder="1" applyAlignment="1">
      <alignment horizontal="distributed" vertical="center" wrapText="1"/>
    </xf>
    <xf numFmtId="0" fontId="15" fillId="0" borderId="5" xfId="58" applyFont="1" applyFill="1" applyBorder="1" applyAlignment="1">
      <alignment horizontal="distributed" vertical="center" wrapText="1"/>
    </xf>
    <xf numFmtId="0" fontId="15" fillId="0" borderId="3" xfId="58" applyFont="1" applyFill="1" applyBorder="1" applyAlignment="1">
      <alignment horizontal="distributed" vertical="center" indent="2"/>
    </xf>
    <xf numFmtId="178" fontId="15" fillId="0" borderId="3" xfId="58" applyNumberFormat="1" applyFont="1" applyFill="1" applyBorder="1" applyAlignment="1">
      <alignment vertical="center"/>
    </xf>
    <xf numFmtId="0" fontId="16" fillId="0" borderId="3" xfId="58" applyFont="1" applyFill="1" applyBorder="1" applyAlignment="1">
      <alignment vertical="center"/>
    </xf>
    <xf numFmtId="3" fontId="16" fillId="0" borderId="3" xfId="58" applyNumberFormat="1" applyFont="1" applyFill="1" applyBorder="1" applyAlignment="1">
      <alignment vertical="center"/>
    </xf>
    <xf numFmtId="178" fontId="16" fillId="0" borderId="3" xfId="58" applyNumberFormat="1" applyFont="1" applyFill="1" applyBorder="1" applyAlignment="1">
      <alignment vertical="center"/>
    </xf>
    <xf numFmtId="0" fontId="16" fillId="0" borderId="3" xfId="0" applyFont="1" applyFill="1" applyBorder="1" applyAlignment="1">
      <alignment vertical="center"/>
    </xf>
    <xf numFmtId="3" fontId="16" fillId="0" borderId="3" xfId="0" applyNumberFormat="1" applyFont="1" applyFill="1" applyBorder="1" applyAlignment="1" applyProtection="1">
      <alignment vertical="center"/>
    </xf>
    <xf numFmtId="0" fontId="16" fillId="0" borderId="3" xfId="0" applyFont="1" applyFill="1" applyBorder="1" applyAlignment="1">
      <alignment vertical="center" shrinkToFit="1"/>
    </xf>
    <xf numFmtId="0" fontId="16" fillId="0" borderId="0" xfId="0" applyFont="1" applyFill="1" applyAlignment="1">
      <alignment vertical="center" wrapText="1"/>
    </xf>
    <xf numFmtId="0" fontId="20" fillId="0" borderId="0" xfId="0" applyFont="1" applyFill="1" applyAlignment="1" applyProtection="1">
      <alignment vertical="center"/>
      <protection locked="0"/>
    </xf>
    <xf numFmtId="0" fontId="16" fillId="0" borderId="0" xfId="0" applyFont="1" applyFill="1" applyAlignment="1" applyProtection="1">
      <alignment horizontal="center" vertical="center"/>
      <protection locked="0"/>
    </xf>
    <xf numFmtId="0" fontId="16" fillId="0" borderId="0" xfId="0" applyFont="1" applyFill="1" applyAlignment="1">
      <alignment horizontal="right" vertical="center"/>
    </xf>
    <xf numFmtId="0" fontId="15" fillId="0" borderId="3" xfId="42" applyFont="1" applyFill="1" applyBorder="1" applyAlignment="1">
      <alignment horizontal="distributed" vertical="center" wrapText="1" indent="2"/>
    </xf>
    <xf numFmtId="0" fontId="15" fillId="0" borderId="3" xfId="42" applyFont="1" applyFill="1" applyBorder="1" applyAlignment="1">
      <alignment horizontal="distributed" vertical="center" wrapText="1"/>
    </xf>
    <xf numFmtId="0" fontId="15" fillId="0" borderId="3" xfId="0" applyFont="1" applyFill="1" applyBorder="1" applyAlignment="1">
      <alignment horizontal="distributed" vertical="center" wrapText="1"/>
    </xf>
    <xf numFmtId="3" fontId="15" fillId="0" borderId="3" xfId="0" applyNumberFormat="1" applyFont="1" applyFill="1" applyBorder="1" applyAlignment="1">
      <alignment horizontal="right" vertical="center" shrinkToFit="1"/>
    </xf>
    <xf numFmtId="3" fontId="16" fillId="0" borderId="3" xfId="0" applyNumberFormat="1" applyFont="1" applyFill="1" applyBorder="1" applyAlignment="1">
      <alignment horizontal="right" vertical="center" shrinkToFit="1"/>
    </xf>
    <xf numFmtId="0" fontId="21" fillId="0" borderId="0" xfId="0" applyFont="1" applyFill="1" applyAlignment="1">
      <alignment vertical="center"/>
    </xf>
    <xf numFmtId="0" fontId="22" fillId="0" borderId="0" xfId="0" applyFont="1" applyFill="1" applyAlignment="1">
      <alignment horizontal="center" vertical="center"/>
    </xf>
    <xf numFmtId="0" fontId="23" fillId="0" borderId="0" xfId="0" applyFont="1" applyFill="1" applyAlignment="1">
      <alignment vertical="center"/>
    </xf>
    <xf numFmtId="0" fontId="15" fillId="0" borderId="6" xfId="58" applyFont="1" applyFill="1" applyBorder="1" applyAlignment="1">
      <alignment horizontal="distributed" vertical="center" indent="2"/>
    </xf>
    <xf numFmtId="179" fontId="15" fillId="0" borderId="3" xfId="58" applyNumberFormat="1" applyFont="1" applyFill="1" applyBorder="1" applyAlignment="1">
      <alignment horizontal="distributed" vertical="center" wrapText="1"/>
    </xf>
    <xf numFmtId="0" fontId="15" fillId="0" borderId="2" xfId="58" applyFont="1" applyFill="1" applyBorder="1" applyAlignment="1">
      <alignment horizontal="distributed" vertical="center" indent="2"/>
    </xf>
    <xf numFmtId="10" fontId="23" fillId="0" borderId="0" xfId="0" applyNumberFormat="1" applyFont="1" applyFill="1" applyAlignment="1">
      <alignment vertical="center"/>
    </xf>
  </cellXfs>
  <cellStyles count="5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百分比 2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差_2016市本级国有资本经营预算收支表2" xfId="18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好_2016市本级国有资本经营预算收支表1" xfId="25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常规_2003年3月月报" xfId="42"/>
    <cellStyle name="强调文字颜色 3" xfId="43" builtinId="37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40% - 强调文字颜色 5" xfId="48" builtinId="47"/>
    <cellStyle name="好_2016市本级国有资本经营预算收支表2" xfId="49"/>
    <cellStyle name="60% - 强调文字颜色 5" xfId="50" builtinId="48"/>
    <cellStyle name="强调文字颜色 6" xfId="51" builtinId="49"/>
    <cellStyle name="40% - 强调文字颜色 6" xfId="52" builtinId="51"/>
    <cellStyle name="60% - 强调文字颜色 6" xfId="53" builtinId="52"/>
    <cellStyle name="差_2016市本级国有资本经营预算收支表1" xfId="54"/>
    <cellStyle name="常规 2" xfId="55"/>
    <cellStyle name="常规 3" xfId="56"/>
    <cellStyle name="常规 4" xfId="57"/>
    <cellStyle name="常规_2003年人大预算表（全省）" xfId="58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haredStrings" Target="sharedStrings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39044;&#31639;&#23703;&#24037;&#20316;-2020&#24180;3&#26376;23&#26085;&#36215;\1&#12289;&#39044;&#31639;\&#24635;&#39044;&#31639;2019&#24180;\&#24066;&#36130;&#25919;&#21453;&#39304;&#65288;&#26223;&#24503;&#38215;-&#39640;&#26032;&#21306;&#65289;2019&#24180;&#22320;&#26041;&#36130;&#25919;&#39044;&#31639;&#34920;&#65288;&#20844;&#24335;&#29256;2&#26376;15&#26085;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目录"/>
      <sheetName val="表一"/>
      <sheetName val="表二（新）"/>
      <sheetName val="表二（旧）"/>
      <sheetName val="表三"/>
      <sheetName val="表四"/>
      <sheetName val="表五"/>
      <sheetName val="表六 (1)"/>
      <sheetName val="表六（2)"/>
      <sheetName val="表七 (1)"/>
      <sheetName val="表七(2)"/>
      <sheetName val="表八"/>
      <sheetName val="表九"/>
      <sheetName val="表十 "/>
      <sheetName val="表十一"/>
    </sheetNames>
    <sheetDataSet>
      <sheetData sheetId="0"/>
      <sheetData sheetId="1"/>
      <sheetData sheetId="2"/>
      <sheetData sheetId="3">
        <row r="5">
          <cell r="A5" t="str">
            <v>一、一般公共服务</v>
          </cell>
          <cell r="B5">
            <v>4950</v>
          </cell>
          <cell r="C5">
            <v>5458</v>
          </cell>
        </row>
        <row r="6">
          <cell r="A6" t="str">
            <v>    人大事务</v>
          </cell>
          <cell r="B6">
            <v>0</v>
          </cell>
          <cell r="C6">
            <v>0</v>
          </cell>
        </row>
        <row r="7">
          <cell r="A7" t="str">
            <v>      行政运行</v>
          </cell>
        </row>
        <row r="8">
          <cell r="A8" t="str">
            <v>      一般行政管理事务</v>
          </cell>
        </row>
        <row r="9">
          <cell r="A9" t="str">
            <v>      机关服务</v>
          </cell>
        </row>
        <row r="10">
          <cell r="A10" t="str">
            <v>      人大会议</v>
          </cell>
        </row>
        <row r="11">
          <cell r="A11" t="str">
            <v>      人大立法</v>
          </cell>
        </row>
        <row r="12">
          <cell r="A12" t="str">
            <v>      人大监督</v>
          </cell>
        </row>
        <row r="13">
          <cell r="A13" t="str">
            <v>      人大代表履职能力提升</v>
          </cell>
        </row>
        <row r="14">
          <cell r="A14" t="str">
            <v>      代表工作</v>
          </cell>
        </row>
        <row r="15">
          <cell r="A15" t="str">
            <v>      人大信访工作</v>
          </cell>
        </row>
        <row r="16">
          <cell r="A16" t="str">
            <v>      事业运行</v>
          </cell>
        </row>
        <row r="17">
          <cell r="A17" t="str">
            <v>      其他人大事务支出</v>
          </cell>
        </row>
        <row r="18">
          <cell r="A18" t="str">
            <v>    政协事务</v>
          </cell>
          <cell r="B18">
            <v>0</v>
          </cell>
          <cell r="C18">
            <v>0</v>
          </cell>
        </row>
        <row r="19">
          <cell r="A19" t="str">
            <v>      行政运行</v>
          </cell>
        </row>
        <row r="20">
          <cell r="A20" t="str">
            <v>      一般行政管理事务</v>
          </cell>
        </row>
        <row r="21">
          <cell r="A21" t="str">
            <v>      机关服务</v>
          </cell>
        </row>
        <row r="22">
          <cell r="A22" t="str">
            <v>      政协会议</v>
          </cell>
        </row>
        <row r="23">
          <cell r="A23" t="str">
            <v>      委员视察</v>
          </cell>
        </row>
        <row r="24">
          <cell r="A24" t="str">
            <v>      参政议政</v>
          </cell>
        </row>
        <row r="25">
          <cell r="A25" t="str">
            <v>      事业运行</v>
          </cell>
        </row>
        <row r="26">
          <cell r="A26" t="str">
            <v>      其他政协事务支出</v>
          </cell>
        </row>
        <row r="27">
          <cell r="A27" t="str">
            <v>    政府办公厅(室)及相关机构事务</v>
          </cell>
          <cell r="B27">
            <v>1760</v>
          </cell>
          <cell r="C27">
            <v>2349</v>
          </cell>
        </row>
        <row r="28">
          <cell r="A28" t="str">
            <v>      行政运行</v>
          </cell>
          <cell r="B28">
            <v>1353</v>
          </cell>
          <cell r="C28">
            <v>1417</v>
          </cell>
        </row>
        <row r="29">
          <cell r="A29" t="str">
            <v>      一般行政管理事务</v>
          </cell>
          <cell r="B29">
            <v>0</v>
          </cell>
        </row>
        <row r="30">
          <cell r="A30" t="str">
            <v>      机关服务</v>
          </cell>
          <cell r="B30">
            <v>154</v>
          </cell>
          <cell r="C30">
            <v>158</v>
          </cell>
        </row>
        <row r="31">
          <cell r="A31" t="str">
            <v>      专项服务</v>
          </cell>
          <cell r="B31">
            <v>0</v>
          </cell>
        </row>
        <row r="32">
          <cell r="A32" t="str">
            <v>      专项业务活动</v>
          </cell>
          <cell r="B32">
            <v>0</v>
          </cell>
        </row>
        <row r="33">
          <cell r="A33" t="str">
            <v>      政务公开审批</v>
          </cell>
          <cell r="B33">
            <v>0</v>
          </cell>
        </row>
        <row r="34">
          <cell r="A34" t="str">
            <v>      信访事务</v>
          </cell>
          <cell r="B34">
            <v>55</v>
          </cell>
          <cell r="C34">
            <v>49</v>
          </cell>
        </row>
        <row r="35">
          <cell r="A35" t="str">
            <v>      参事事务</v>
          </cell>
        </row>
        <row r="36">
          <cell r="A36" t="str">
            <v>      事业运行</v>
          </cell>
          <cell r="B36">
            <v>0</v>
          </cell>
        </row>
        <row r="37">
          <cell r="A37" t="str">
            <v>      其他政府办公厅（室）及相关机构事务支出</v>
          </cell>
          <cell r="B37">
            <v>198</v>
          </cell>
          <cell r="C37">
            <v>725</v>
          </cell>
        </row>
        <row r="38">
          <cell r="A38" t="str">
            <v>    发展与改革事务</v>
          </cell>
          <cell r="B38">
            <v>148</v>
          </cell>
          <cell r="C38">
            <v>189</v>
          </cell>
        </row>
        <row r="39">
          <cell r="A39" t="str">
            <v>      行政运行</v>
          </cell>
          <cell r="B39">
            <v>95</v>
          </cell>
          <cell r="C39">
            <v>128</v>
          </cell>
        </row>
        <row r="40">
          <cell r="A40" t="str">
            <v>      一般行政管理事务</v>
          </cell>
          <cell r="B40">
            <v>0</v>
          </cell>
        </row>
        <row r="41">
          <cell r="A41" t="str">
            <v>      机关服务</v>
          </cell>
          <cell r="B41">
            <v>0</v>
          </cell>
        </row>
        <row r="42">
          <cell r="A42" t="str">
            <v>      战略规划与实施</v>
          </cell>
          <cell r="B42">
            <v>0</v>
          </cell>
        </row>
        <row r="43">
          <cell r="A43" t="str">
            <v>      日常经济运行调节</v>
          </cell>
          <cell r="B43">
            <v>0</v>
          </cell>
        </row>
        <row r="44">
          <cell r="A44" t="str">
            <v>      社会事业发展规划</v>
          </cell>
          <cell r="B44">
            <v>0</v>
          </cell>
        </row>
        <row r="45">
          <cell r="A45" t="str">
            <v>      经济体制改革研究</v>
          </cell>
          <cell r="B45">
            <v>0</v>
          </cell>
        </row>
        <row r="46">
          <cell r="A46" t="str">
            <v>      物价管理</v>
          </cell>
          <cell r="B46">
            <v>0</v>
          </cell>
        </row>
        <row r="47">
          <cell r="A47" t="str">
            <v>      应对气象变化管理事务</v>
          </cell>
          <cell r="B47">
            <v>0</v>
          </cell>
        </row>
        <row r="48">
          <cell r="A48" t="str">
            <v>      事业运行</v>
          </cell>
          <cell r="B48">
            <v>0</v>
          </cell>
        </row>
        <row r="49">
          <cell r="A49" t="str">
            <v>      其他发展与改革事务支出</v>
          </cell>
          <cell r="B49">
            <v>53</v>
          </cell>
          <cell r="C49">
            <v>61</v>
          </cell>
        </row>
        <row r="50">
          <cell r="A50" t="str">
            <v>    统计信息事务</v>
          </cell>
          <cell r="B50">
            <v>69</v>
          </cell>
          <cell r="C50">
            <v>145</v>
          </cell>
        </row>
        <row r="51">
          <cell r="A51" t="str">
            <v>      行政运行</v>
          </cell>
          <cell r="B51">
            <v>42</v>
          </cell>
          <cell r="C51">
            <v>51</v>
          </cell>
        </row>
        <row r="52">
          <cell r="A52" t="str">
            <v>      一般行政管理事务</v>
          </cell>
          <cell r="B52">
            <v>0</v>
          </cell>
        </row>
        <row r="53">
          <cell r="A53" t="str">
            <v>      机关服务</v>
          </cell>
          <cell r="B53">
            <v>0</v>
          </cell>
        </row>
        <row r="54">
          <cell r="A54" t="str">
            <v>      信息事务</v>
          </cell>
          <cell r="B54">
            <v>0</v>
          </cell>
        </row>
        <row r="55">
          <cell r="A55" t="str">
            <v>      专项统计业务</v>
          </cell>
          <cell r="B55">
            <v>0</v>
          </cell>
        </row>
        <row r="56">
          <cell r="A56" t="str">
            <v>      统计管理</v>
          </cell>
          <cell r="B56">
            <v>0</v>
          </cell>
        </row>
        <row r="57">
          <cell r="A57" t="str">
            <v>      专项普查活动</v>
          </cell>
          <cell r="B57">
            <v>17</v>
          </cell>
          <cell r="C57">
            <v>10</v>
          </cell>
        </row>
        <row r="58">
          <cell r="A58" t="str">
            <v>      统计抽样调查</v>
          </cell>
          <cell r="B58">
            <v>0</v>
          </cell>
        </row>
        <row r="59">
          <cell r="A59" t="str">
            <v>      事业运行</v>
          </cell>
          <cell r="B59">
            <v>0</v>
          </cell>
        </row>
        <row r="60">
          <cell r="A60" t="str">
            <v>      其他统计信息事务支出</v>
          </cell>
          <cell r="B60">
            <v>10</v>
          </cell>
          <cell r="C60">
            <v>84</v>
          </cell>
        </row>
        <row r="61">
          <cell r="A61" t="str">
            <v>    财政事务</v>
          </cell>
          <cell r="B61">
            <v>390</v>
          </cell>
          <cell r="C61">
            <v>614</v>
          </cell>
        </row>
        <row r="62">
          <cell r="A62" t="str">
            <v>      行政运行</v>
          </cell>
          <cell r="B62">
            <v>278</v>
          </cell>
          <cell r="C62">
            <v>343</v>
          </cell>
        </row>
        <row r="63">
          <cell r="A63" t="str">
            <v>      一般行政管理事务</v>
          </cell>
          <cell r="B63">
            <v>0</v>
          </cell>
        </row>
        <row r="64">
          <cell r="A64" t="str">
            <v>      机关服务</v>
          </cell>
          <cell r="B64">
            <v>0</v>
          </cell>
        </row>
        <row r="65">
          <cell r="A65" t="str">
            <v>      预算改革业务</v>
          </cell>
          <cell r="B65">
            <v>12</v>
          </cell>
          <cell r="C65">
            <v>12</v>
          </cell>
        </row>
        <row r="66">
          <cell r="A66" t="str">
            <v>      财政国库业务</v>
          </cell>
          <cell r="B66">
            <v>12</v>
          </cell>
          <cell r="C66">
            <v>14</v>
          </cell>
        </row>
        <row r="67">
          <cell r="A67" t="str">
            <v>      财政监察</v>
          </cell>
          <cell r="B67">
            <v>0</v>
          </cell>
        </row>
        <row r="68">
          <cell r="A68" t="str">
            <v>      信息化建设</v>
          </cell>
          <cell r="B68">
            <v>0</v>
          </cell>
        </row>
        <row r="69">
          <cell r="A69" t="str">
            <v>      财政委托业务支出</v>
          </cell>
          <cell r="B69">
            <v>63</v>
          </cell>
          <cell r="C69">
            <v>200</v>
          </cell>
        </row>
        <row r="70">
          <cell r="A70" t="str">
            <v>      事业运行</v>
          </cell>
          <cell r="B70">
            <v>0</v>
          </cell>
        </row>
        <row r="71">
          <cell r="A71" t="str">
            <v>      其他财政事务支出</v>
          </cell>
          <cell r="B71">
            <v>25</v>
          </cell>
          <cell r="C71">
            <v>45</v>
          </cell>
        </row>
        <row r="72">
          <cell r="A72" t="str">
            <v>    税收事务</v>
          </cell>
          <cell r="B72">
            <v>735</v>
          </cell>
          <cell r="C72">
            <v>602</v>
          </cell>
        </row>
        <row r="73">
          <cell r="A73" t="str">
            <v>      行政运行</v>
          </cell>
          <cell r="B73">
            <v>0</v>
          </cell>
        </row>
        <row r="74">
          <cell r="A74" t="str">
            <v>      一般行政管理事务</v>
          </cell>
          <cell r="B74">
            <v>0</v>
          </cell>
        </row>
        <row r="75">
          <cell r="A75" t="str">
            <v>      机关服务</v>
          </cell>
          <cell r="B75">
            <v>0</v>
          </cell>
        </row>
        <row r="76">
          <cell r="A76" t="str">
            <v>      税务办案</v>
          </cell>
          <cell r="B76">
            <v>0</v>
          </cell>
        </row>
        <row r="77">
          <cell r="A77" t="str">
            <v>      税务登记证及发票管理</v>
          </cell>
          <cell r="B77">
            <v>0</v>
          </cell>
        </row>
        <row r="78">
          <cell r="A78" t="str">
            <v>      代扣代收代征税款手续费</v>
          </cell>
          <cell r="B78">
            <v>0</v>
          </cell>
        </row>
        <row r="79">
          <cell r="A79" t="str">
            <v>      税务宣传</v>
          </cell>
          <cell r="B79">
            <v>0</v>
          </cell>
        </row>
        <row r="80">
          <cell r="A80" t="str">
            <v>      协税护税</v>
          </cell>
          <cell r="B80">
            <v>44</v>
          </cell>
          <cell r="C80">
            <v>52</v>
          </cell>
        </row>
        <row r="81">
          <cell r="A81" t="str">
            <v>      信息化建设</v>
          </cell>
          <cell r="B81">
            <v>0</v>
          </cell>
        </row>
        <row r="82">
          <cell r="A82" t="str">
            <v>      事业运行</v>
          </cell>
          <cell r="B82">
            <v>0</v>
          </cell>
        </row>
        <row r="83">
          <cell r="A83" t="str">
            <v>      其他税收事务支出</v>
          </cell>
          <cell r="B83">
            <v>691</v>
          </cell>
          <cell r="C83">
            <v>550</v>
          </cell>
        </row>
        <row r="84">
          <cell r="A84" t="str">
            <v>    审计事务</v>
          </cell>
          <cell r="B84">
            <v>0</v>
          </cell>
          <cell r="C84">
            <v>30</v>
          </cell>
        </row>
        <row r="85">
          <cell r="A85" t="str">
            <v>      行政运行</v>
          </cell>
        </row>
        <row r="86">
          <cell r="A86" t="str">
            <v>      一般行政管理事务</v>
          </cell>
        </row>
        <row r="87">
          <cell r="A87" t="str">
            <v>      机关服务</v>
          </cell>
        </row>
        <row r="88">
          <cell r="A88" t="str">
            <v>      审计业务</v>
          </cell>
        </row>
        <row r="89">
          <cell r="A89" t="str">
            <v>      审计管理</v>
          </cell>
        </row>
        <row r="90">
          <cell r="A90" t="str">
            <v>      信息化建设</v>
          </cell>
        </row>
        <row r="91">
          <cell r="A91" t="str">
            <v>      事业运行</v>
          </cell>
        </row>
        <row r="92">
          <cell r="A92" t="str">
            <v>      其他审计事务支出</v>
          </cell>
        </row>
        <row r="92">
          <cell r="C92">
            <v>30</v>
          </cell>
        </row>
        <row r="93">
          <cell r="A93" t="str">
            <v>    海关事务</v>
          </cell>
          <cell r="B93">
            <v>0</v>
          </cell>
          <cell r="C93">
            <v>0</v>
          </cell>
        </row>
        <row r="94">
          <cell r="A94" t="str">
            <v>      行政运行</v>
          </cell>
        </row>
        <row r="95">
          <cell r="A95" t="str">
            <v>      一般行政管理事务</v>
          </cell>
        </row>
        <row r="96">
          <cell r="A96" t="str">
            <v>      机关服务</v>
          </cell>
        </row>
        <row r="97">
          <cell r="A97" t="str">
            <v>      缉私办案</v>
          </cell>
        </row>
        <row r="98">
          <cell r="A98" t="str">
            <v>      口岸管理</v>
          </cell>
        </row>
        <row r="99">
          <cell r="A99" t="str">
            <v>      信息化建设</v>
          </cell>
        </row>
        <row r="100">
          <cell r="A100" t="str">
            <v>      海关关务</v>
          </cell>
        </row>
        <row r="101">
          <cell r="A101" t="str">
            <v>      关税征管</v>
          </cell>
        </row>
        <row r="102">
          <cell r="A102" t="str">
            <v>      海关监管</v>
          </cell>
        </row>
        <row r="103">
          <cell r="A103" t="str">
            <v>      检验免疫</v>
          </cell>
        </row>
        <row r="104">
          <cell r="A104" t="str">
            <v>      事业运行</v>
          </cell>
        </row>
        <row r="105">
          <cell r="A105" t="str">
            <v>      其他海关事务支出</v>
          </cell>
        </row>
        <row r="106">
          <cell r="A106" t="str">
            <v>    人力资源事务</v>
          </cell>
          <cell r="B106">
            <v>45</v>
          </cell>
          <cell r="C106">
            <v>71</v>
          </cell>
        </row>
        <row r="107">
          <cell r="A107" t="str">
            <v>      行政运行</v>
          </cell>
          <cell r="B107">
            <v>45</v>
          </cell>
          <cell r="C107">
            <v>61</v>
          </cell>
        </row>
        <row r="108">
          <cell r="A108" t="str">
            <v>      一般行政管理事务</v>
          </cell>
        </row>
        <row r="109">
          <cell r="A109" t="str">
            <v>      机关服务</v>
          </cell>
        </row>
        <row r="110">
          <cell r="A110" t="str">
            <v>      政府特殊津贴</v>
          </cell>
        </row>
        <row r="111">
          <cell r="A111" t="str">
            <v>      资助留学回国人员</v>
          </cell>
        </row>
        <row r="112">
          <cell r="A112" t="str">
            <v>      博士后日常经费</v>
          </cell>
        </row>
        <row r="113">
          <cell r="A113" t="str">
            <v>      引进人才费用</v>
          </cell>
        </row>
        <row r="114">
          <cell r="A114" t="str">
            <v>      事业运行</v>
          </cell>
        </row>
        <row r="115">
          <cell r="A115" t="str">
            <v>      其他人力资源事务支出</v>
          </cell>
        </row>
        <row r="115">
          <cell r="C115">
            <v>10</v>
          </cell>
        </row>
        <row r="116">
          <cell r="A116" t="str">
            <v>    纪检监察事务</v>
          </cell>
          <cell r="B116">
            <v>75</v>
          </cell>
          <cell r="C116">
            <v>97</v>
          </cell>
        </row>
        <row r="117">
          <cell r="A117" t="str">
            <v>      行政运行</v>
          </cell>
          <cell r="B117">
            <v>57</v>
          </cell>
          <cell r="C117">
            <v>64</v>
          </cell>
        </row>
        <row r="118">
          <cell r="A118" t="str">
            <v>      一般行政管理事务</v>
          </cell>
          <cell r="B118">
            <v>0</v>
          </cell>
        </row>
        <row r="119">
          <cell r="A119" t="str">
            <v>      机关服务</v>
          </cell>
          <cell r="B119">
            <v>0</v>
          </cell>
        </row>
        <row r="120">
          <cell r="A120" t="str">
            <v>      大案要案查处</v>
          </cell>
          <cell r="B120">
            <v>0</v>
          </cell>
        </row>
        <row r="121">
          <cell r="A121" t="str">
            <v>      派驻派出机构</v>
          </cell>
          <cell r="B121">
            <v>0</v>
          </cell>
        </row>
        <row r="122">
          <cell r="A122" t="str">
            <v>      中央巡视</v>
          </cell>
          <cell r="B122">
            <v>0</v>
          </cell>
        </row>
        <row r="123">
          <cell r="A123" t="str">
            <v>      事业运行</v>
          </cell>
          <cell r="B123">
            <v>0</v>
          </cell>
        </row>
        <row r="124">
          <cell r="A124" t="str">
            <v>      其他纪检监察事务支出</v>
          </cell>
          <cell r="B124">
            <v>18</v>
          </cell>
          <cell r="C124">
            <v>33</v>
          </cell>
        </row>
        <row r="125">
          <cell r="A125" t="str">
            <v>    商贸事务</v>
          </cell>
          <cell r="B125">
            <v>693</v>
          </cell>
          <cell r="C125">
            <v>561</v>
          </cell>
        </row>
        <row r="126">
          <cell r="A126" t="str">
            <v>      行政运行</v>
          </cell>
          <cell r="B126">
            <v>5</v>
          </cell>
          <cell r="C126">
            <v>120</v>
          </cell>
        </row>
        <row r="127">
          <cell r="A127" t="str">
            <v>      一般行政管理事务</v>
          </cell>
          <cell r="B127">
            <v>0</v>
          </cell>
        </row>
        <row r="128">
          <cell r="A128" t="str">
            <v>      机关服务</v>
          </cell>
          <cell r="B128">
            <v>0</v>
          </cell>
        </row>
        <row r="129">
          <cell r="A129" t="str">
            <v>      对外贸易管理</v>
          </cell>
          <cell r="B129">
            <v>0</v>
          </cell>
        </row>
        <row r="130">
          <cell r="A130" t="str">
            <v>      国际经济合作</v>
          </cell>
          <cell r="B130">
            <v>0</v>
          </cell>
        </row>
        <row r="131">
          <cell r="A131" t="str">
            <v>      外资管理</v>
          </cell>
          <cell r="B131">
            <v>0</v>
          </cell>
        </row>
        <row r="132">
          <cell r="A132" t="str">
            <v>      国内贸易管理</v>
          </cell>
          <cell r="B132">
            <v>0</v>
          </cell>
        </row>
        <row r="133">
          <cell r="A133" t="str">
            <v>      招商引资</v>
          </cell>
          <cell r="B133">
            <v>688</v>
          </cell>
          <cell r="C133">
            <v>441</v>
          </cell>
        </row>
        <row r="134">
          <cell r="A134" t="str">
            <v>      事业运行</v>
          </cell>
          <cell r="B134">
            <v>0</v>
          </cell>
        </row>
        <row r="135">
          <cell r="A135" t="str">
            <v>      其他商贸事务支出</v>
          </cell>
          <cell r="B135">
            <v>0</v>
          </cell>
        </row>
        <row r="136">
          <cell r="A136" t="str">
            <v>    知识产权事务</v>
          </cell>
          <cell r="B136">
            <v>0</v>
          </cell>
          <cell r="C136">
            <v>0</v>
          </cell>
        </row>
        <row r="137">
          <cell r="A137" t="str">
            <v>      行政运行</v>
          </cell>
        </row>
        <row r="138">
          <cell r="A138" t="str">
            <v>      一般行政管理事务</v>
          </cell>
        </row>
        <row r="139">
          <cell r="A139" t="str">
            <v>      机关服务</v>
          </cell>
        </row>
        <row r="140">
          <cell r="A140" t="str">
            <v>      专利审批</v>
          </cell>
        </row>
        <row r="141">
          <cell r="A141" t="str">
            <v>      国家知识产权战略</v>
          </cell>
        </row>
        <row r="142">
          <cell r="A142" t="str">
            <v>      专利试点和产业化推进</v>
          </cell>
        </row>
        <row r="143">
          <cell r="A143" t="str">
            <v>      专利执法</v>
          </cell>
        </row>
        <row r="144">
          <cell r="A144" t="str">
            <v>      国际组织专项活动</v>
          </cell>
        </row>
        <row r="145">
          <cell r="A145" t="str">
            <v>      知识产权宏观管理</v>
          </cell>
        </row>
        <row r="146">
          <cell r="A146" t="str">
            <v>      商标管理</v>
          </cell>
        </row>
        <row r="147">
          <cell r="A147" t="str">
            <v>      原产地地理标志管理</v>
          </cell>
        </row>
        <row r="148">
          <cell r="A148" t="str">
            <v>      事业运行</v>
          </cell>
        </row>
        <row r="149">
          <cell r="A149" t="str">
            <v>      其他知识产权事务支出</v>
          </cell>
        </row>
        <row r="150">
          <cell r="A150" t="str">
            <v>    民族事务</v>
          </cell>
          <cell r="B150">
            <v>0</v>
          </cell>
          <cell r="C150">
            <v>0</v>
          </cell>
        </row>
        <row r="151">
          <cell r="A151" t="str">
            <v>      行政运行</v>
          </cell>
        </row>
        <row r="152">
          <cell r="A152" t="str">
            <v>      一般行政管理事务</v>
          </cell>
        </row>
        <row r="153">
          <cell r="A153" t="str">
            <v>      机关服务</v>
          </cell>
        </row>
        <row r="154">
          <cell r="A154" t="str">
            <v>      民族工作专项</v>
          </cell>
        </row>
        <row r="155">
          <cell r="A155" t="str">
            <v>      事业运行</v>
          </cell>
        </row>
        <row r="156">
          <cell r="A156" t="str">
            <v>      其他民族事务支出</v>
          </cell>
        </row>
        <row r="157">
          <cell r="A157" t="str">
            <v>    港澳台事务</v>
          </cell>
          <cell r="B157">
            <v>0</v>
          </cell>
          <cell r="C157">
            <v>0</v>
          </cell>
        </row>
        <row r="158">
          <cell r="A158" t="str">
            <v>      行政运行</v>
          </cell>
        </row>
        <row r="159">
          <cell r="A159" t="str">
            <v>      一般行政管理事务</v>
          </cell>
        </row>
        <row r="160">
          <cell r="A160" t="str">
            <v>      机关服务</v>
          </cell>
        </row>
        <row r="161">
          <cell r="A161" t="str">
            <v>      港澳事务</v>
          </cell>
        </row>
        <row r="162">
          <cell r="A162" t="str">
            <v>      台湾事务</v>
          </cell>
        </row>
        <row r="163">
          <cell r="A163" t="str">
            <v>      事业运行</v>
          </cell>
        </row>
        <row r="164">
          <cell r="A164" t="str">
            <v>      其他港澳台事务支出</v>
          </cell>
        </row>
        <row r="165">
          <cell r="A165" t="str">
            <v>    档案事务</v>
          </cell>
          <cell r="B165">
            <v>0</v>
          </cell>
          <cell r="C165">
            <v>0</v>
          </cell>
        </row>
        <row r="166">
          <cell r="A166" t="str">
            <v>      行政运行</v>
          </cell>
        </row>
        <row r="167">
          <cell r="A167" t="str">
            <v>      一般行政管理事务</v>
          </cell>
        </row>
        <row r="168">
          <cell r="A168" t="str">
            <v>      机关服务</v>
          </cell>
        </row>
        <row r="169">
          <cell r="A169" t="str">
            <v>      档案馆</v>
          </cell>
        </row>
        <row r="170">
          <cell r="A170" t="str">
            <v>      其他档案事务支出</v>
          </cell>
        </row>
        <row r="171">
          <cell r="A171" t="str">
            <v>    民主党派及工商联事务</v>
          </cell>
          <cell r="B171">
            <v>0</v>
          </cell>
          <cell r="C171">
            <v>15</v>
          </cell>
        </row>
        <row r="172">
          <cell r="A172" t="str">
            <v>      行政运行</v>
          </cell>
        </row>
        <row r="173">
          <cell r="A173" t="str">
            <v>      一般行政管理事务</v>
          </cell>
        </row>
        <row r="174">
          <cell r="A174" t="str">
            <v>      机关服务</v>
          </cell>
        </row>
        <row r="175">
          <cell r="A175" t="str">
            <v>      参政议政</v>
          </cell>
        </row>
        <row r="176">
          <cell r="A176" t="str">
            <v>      事业运行</v>
          </cell>
        </row>
        <row r="177">
          <cell r="A177" t="str">
            <v>      其他民主党派及工商联事务支出</v>
          </cell>
        </row>
        <row r="177">
          <cell r="C177">
            <v>15</v>
          </cell>
        </row>
        <row r="178">
          <cell r="A178" t="str">
            <v>    群众团体事务</v>
          </cell>
          <cell r="B178">
            <v>108</v>
          </cell>
          <cell r="C178">
            <v>151</v>
          </cell>
        </row>
        <row r="179">
          <cell r="A179" t="str">
            <v>      行政运行</v>
          </cell>
          <cell r="B179">
            <v>42</v>
          </cell>
          <cell r="C179">
            <v>49</v>
          </cell>
        </row>
        <row r="180">
          <cell r="A180" t="str">
            <v>      一般行政管理事务</v>
          </cell>
        </row>
        <row r="181">
          <cell r="A181" t="str">
            <v>      机关服务</v>
          </cell>
        </row>
        <row r="182">
          <cell r="A182" t="str">
            <v>      工会服务</v>
          </cell>
        </row>
        <row r="182">
          <cell r="C182">
            <v>92</v>
          </cell>
        </row>
        <row r="183">
          <cell r="A183" t="str">
            <v>      事业运行</v>
          </cell>
        </row>
        <row r="184">
          <cell r="A184" t="str">
            <v>      其他群众团体事务支出</v>
          </cell>
          <cell r="B184">
            <v>66</v>
          </cell>
          <cell r="C184">
            <v>10</v>
          </cell>
        </row>
        <row r="185">
          <cell r="A185" t="str">
            <v>    党委办公厅（室）及相关机构事务</v>
          </cell>
          <cell r="B185">
            <v>0</v>
          </cell>
          <cell r="C185">
            <v>0</v>
          </cell>
        </row>
        <row r="186">
          <cell r="A186" t="str">
            <v>      行政运行</v>
          </cell>
        </row>
        <row r="187">
          <cell r="A187" t="str">
            <v>      一般行政管理事务</v>
          </cell>
        </row>
        <row r="188">
          <cell r="A188" t="str">
            <v>      机关服务</v>
          </cell>
        </row>
        <row r="189">
          <cell r="A189" t="str">
            <v>      专项业务</v>
          </cell>
        </row>
        <row r="190">
          <cell r="A190" t="str">
            <v>      事业运行</v>
          </cell>
        </row>
        <row r="191">
          <cell r="A191" t="str">
            <v>      其他党委办公厅（室）及相关机构事务支出</v>
          </cell>
        </row>
        <row r="192">
          <cell r="A192" t="str">
            <v>    组织事务</v>
          </cell>
          <cell r="B192">
            <v>141</v>
          </cell>
          <cell r="C192">
            <v>246</v>
          </cell>
        </row>
        <row r="193">
          <cell r="A193" t="str">
            <v>      行政运行</v>
          </cell>
          <cell r="B193">
            <v>99</v>
          </cell>
          <cell r="C193">
            <v>101</v>
          </cell>
        </row>
        <row r="194">
          <cell r="A194" t="str">
            <v>      一般行政管理事务</v>
          </cell>
          <cell r="B194">
            <v>0</v>
          </cell>
        </row>
        <row r="195">
          <cell r="A195" t="str">
            <v>      机关服务</v>
          </cell>
          <cell r="B195">
            <v>0</v>
          </cell>
        </row>
        <row r="196">
          <cell r="A196" t="str">
            <v>      公务员事务</v>
          </cell>
          <cell r="B196">
            <v>0</v>
          </cell>
        </row>
        <row r="197">
          <cell r="A197" t="str">
            <v>      事业运行</v>
          </cell>
        </row>
        <row r="198">
          <cell r="A198" t="str">
            <v>      其他组织事务支出</v>
          </cell>
          <cell r="B198">
            <v>42</v>
          </cell>
          <cell r="C198">
            <v>145</v>
          </cell>
        </row>
        <row r="199">
          <cell r="A199" t="str">
            <v>    宣传事务</v>
          </cell>
          <cell r="B199">
            <v>342</v>
          </cell>
          <cell r="C199">
            <v>180</v>
          </cell>
        </row>
        <row r="200">
          <cell r="A200" t="str">
            <v>      行政运行</v>
          </cell>
          <cell r="B200">
            <v>28</v>
          </cell>
          <cell r="C200">
            <v>32</v>
          </cell>
        </row>
        <row r="201">
          <cell r="A201" t="str">
            <v>      一般行政管理事务</v>
          </cell>
          <cell r="B201">
            <v>0</v>
          </cell>
        </row>
        <row r="202">
          <cell r="A202" t="str">
            <v>      机关服务</v>
          </cell>
          <cell r="B202">
            <v>0</v>
          </cell>
        </row>
        <row r="203">
          <cell r="A203" t="str">
            <v>      事业运行</v>
          </cell>
          <cell r="B203">
            <v>0</v>
          </cell>
        </row>
        <row r="204">
          <cell r="A204" t="str">
            <v>      其他宣传事务支出</v>
          </cell>
          <cell r="B204">
            <v>314</v>
          </cell>
          <cell r="C204">
            <v>148</v>
          </cell>
        </row>
        <row r="205">
          <cell r="A205" t="str">
            <v>    统战事务</v>
          </cell>
          <cell r="B205">
            <v>6</v>
          </cell>
          <cell r="C205">
            <v>6</v>
          </cell>
        </row>
        <row r="206">
          <cell r="A206" t="str">
            <v>      行政运行</v>
          </cell>
        </row>
        <row r="207">
          <cell r="A207" t="str">
            <v>      一般行政管理事务</v>
          </cell>
        </row>
        <row r="208">
          <cell r="A208" t="str">
            <v>      机关服务</v>
          </cell>
        </row>
        <row r="209">
          <cell r="A209" t="str">
            <v>      宗教事务</v>
          </cell>
          <cell r="B209">
            <v>3</v>
          </cell>
          <cell r="C209">
            <v>3</v>
          </cell>
        </row>
        <row r="210">
          <cell r="A210" t="str">
            <v>      华侨事务</v>
          </cell>
        </row>
        <row r="211">
          <cell r="A211" t="str">
            <v>      事业运行</v>
          </cell>
        </row>
        <row r="212">
          <cell r="A212" t="str">
            <v>      其他统战事务支出</v>
          </cell>
          <cell r="B212">
            <v>3</v>
          </cell>
          <cell r="C212">
            <v>3</v>
          </cell>
        </row>
        <row r="213">
          <cell r="A213" t="str">
            <v>    对外联络事务</v>
          </cell>
          <cell r="B213">
            <v>0</v>
          </cell>
          <cell r="C213">
            <v>0</v>
          </cell>
        </row>
        <row r="214">
          <cell r="A214" t="str">
            <v>      行政运行</v>
          </cell>
        </row>
        <row r="215">
          <cell r="A215" t="str">
            <v>      一般行政管理事务</v>
          </cell>
        </row>
        <row r="216">
          <cell r="A216" t="str">
            <v>      机关服务</v>
          </cell>
        </row>
        <row r="217">
          <cell r="A217" t="str">
            <v>      事业运行</v>
          </cell>
        </row>
        <row r="218">
          <cell r="A218" t="str">
            <v>      其他对外联络事务支出</v>
          </cell>
        </row>
        <row r="219">
          <cell r="A219" t="str">
            <v>    其他共产党事务支出</v>
          </cell>
          <cell r="B219">
            <v>93</v>
          </cell>
          <cell r="C219">
            <v>112</v>
          </cell>
        </row>
        <row r="220">
          <cell r="A220" t="str">
            <v>      行政运行</v>
          </cell>
        </row>
        <row r="221">
          <cell r="A221" t="str">
            <v>      一般行政管理事务</v>
          </cell>
        </row>
        <row r="222">
          <cell r="A222" t="str">
            <v>      机关服务</v>
          </cell>
        </row>
        <row r="223">
          <cell r="A223" t="str">
            <v>      事业运行</v>
          </cell>
        </row>
        <row r="224">
          <cell r="A224" t="str">
            <v>      其他共产党事务支出</v>
          </cell>
          <cell r="B224">
            <v>93</v>
          </cell>
          <cell r="C224">
            <v>112</v>
          </cell>
        </row>
        <row r="225">
          <cell r="A225" t="str">
            <v>    网信事务</v>
          </cell>
          <cell r="B225">
            <v>0</v>
          </cell>
          <cell r="C225">
            <v>0</v>
          </cell>
        </row>
        <row r="226">
          <cell r="A226" t="str">
            <v>      行政运行</v>
          </cell>
        </row>
        <row r="227">
          <cell r="A227" t="str">
            <v>      一般行政管理事务</v>
          </cell>
        </row>
        <row r="228">
          <cell r="A228" t="str">
            <v>      机关服务</v>
          </cell>
        </row>
        <row r="229">
          <cell r="A229" t="str">
            <v>      事业运行</v>
          </cell>
        </row>
        <row r="230">
          <cell r="A230" t="str">
            <v>      其他网信事务支出</v>
          </cell>
        </row>
        <row r="231">
          <cell r="A231" t="str">
            <v>    市场监督管理事务</v>
          </cell>
          <cell r="B231">
            <v>95</v>
          </cell>
          <cell r="C231">
            <v>90</v>
          </cell>
        </row>
        <row r="232">
          <cell r="A232" t="str">
            <v>      行政运行</v>
          </cell>
        </row>
        <row r="233">
          <cell r="A233" t="str">
            <v>      一般行政管理事务</v>
          </cell>
        </row>
        <row r="234">
          <cell r="A234" t="str">
            <v>      机关服务</v>
          </cell>
        </row>
        <row r="235">
          <cell r="A235" t="str">
            <v>      市场监督管理专项</v>
          </cell>
        </row>
        <row r="236">
          <cell r="A236" t="str">
            <v>      市场监督执法</v>
          </cell>
        </row>
        <row r="237">
          <cell r="A237" t="str">
            <v>      消费者权益保护</v>
          </cell>
        </row>
        <row r="238">
          <cell r="A238" t="str">
            <v>      价格监督检查</v>
          </cell>
        </row>
        <row r="239">
          <cell r="A239" t="str">
            <v>      信息化建设</v>
          </cell>
        </row>
        <row r="240">
          <cell r="A240" t="str">
            <v>      市场监督管理技术支持</v>
          </cell>
        </row>
        <row r="241">
          <cell r="A241" t="str">
            <v>      认证认可监督管理</v>
          </cell>
        </row>
        <row r="242">
          <cell r="A242" t="str">
            <v>      标准化管理</v>
          </cell>
        </row>
        <row r="243">
          <cell r="A243" t="str">
            <v>      药品事务</v>
          </cell>
        </row>
        <row r="244">
          <cell r="A244" t="str">
            <v>      医疗器械事务</v>
          </cell>
        </row>
        <row r="245">
          <cell r="A245" t="str">
            <v>      化妆品事务</v>
          </cell>
        </row>
        <row r="246">
          <cell r="A246" t="str">
            <v>      事业运行</v>
          </cell>
        </row>
        <row r="247">
          <cell r="A247" t="str">
            <v>      其他市场监督管理事务</v>
          </cell>
          <cell r="B247">
            <v>95</v>
          </cell>
          <cell r="C247">
            <v>90</v>
          </cell>
        </row>
        <row r="248">
          <cell r="A248" t="str">
            <v>    其他一般公共服务支出</v>
          </cell>
          <cell r="B248">
            <v>250</v>
          </cell>
          <cell r="C248">
            <v>0</v>
          </cell>
        </row>
        <row r="249">
          <cell r="A249" t="str">
            <v>      国家赔偿费用支出</v>
          </cell>
        </row>
        <row r="250">
          <cell r="A250" t="str">
            <v>      其他一般公共服务支出</v>
          </cell>
          <cell r="B250">
            <v>250</v>
          </cell>
        </row>
        <row r="251">
          <cell r="A251" t="str">
            <v>二、外交支出</v>
          </cell>
          <cell r="B251">
            <v>0</v>
          </cell>
          <cell r="C251">
            <v>0</v>
          </cell>
        </row>
        <row r="252">
          <cell r="A252" t="str">
            <v>    对外合作与交流</v>
          </cell>
        </row>
        <row r="253">
          <cell r="A253" t="str">
            <v>    其他外交支出</v>
          </cell>
        </row>
        <row r="254">
          <cell r="A254" t="str">
            <v>三、国防支出</v>
          </cell>
          <cell r="B254">
            <v>0</v>
          </cell>
          <cell r="C254">
            <v>0</v>
          </cell>
        </row>
        <row r="255">
          <cell r="A255" t="str">
            <v>    国防动员</v>
          </cell>
          <cell r="B255">
            <v>0</v>
          </cell>
          <cell r="C255">
            <v>0</v>
          </cell>
        </row>
        <row r="256">
          <cell r="A256" t="str">
            <v>      兵役征集</v>
          </cell>
        </row>
        <row r="257">
          <cell r="A257" t="str">
            <v>      经济动员</v>
          </cell>
        </row>
        <row r="258">
          <cell r="A258" t="str">
            <v>      人民防空</v>
          </cell>
        </row>
        <row r="259">
          <cell r="A259" t="str">
            <v>      交通战备</v>
          </cell>
        </row>
        <row r="260">
          <cell r="A260" t="str">
            <v>      国防教育</v>
          </cell>
        </row>
        <row r="261">
          <cell r="A261" t="str">
            <v>      预备役部队</v>
          </cell>
        </row>
        <row r="262">
          <cell r="A262" t="str">
            <v>      民兵</v>
          </cell>
        </row>
        <row r="263">
          <cell r="A263" t="str">
            <v>      边海防</v>
          </cell>
        </row>
        <row r="264">
          <cell r="A264" t="str">
            <v>      其他国防动员支出</v>
          </cell>
        </row>
        <row r="265">
          <cell r="A265" t="str">
            <v>    其他国防支出</v>
          </cell>
        </row>
        <row r="266">
          <cell r="A266" t="str">
            <v>四、公共安全支出</v>
          </cell>
          <cell r="B266">
            <v>255</v>
          </cell>
          <cell r="C266">
            <v>521</v>
          </cell>
        </row>
        <row r="267">
          <cell r="A267" t="str">
            <v>    武装警察部队</v>
          </cell>
          <cell r="B267">
            <v>0</v>
          </cell>
          <cell r="C267">
            <v>0</v>
          </cell>
        </row>
        <row r="268">
          <cell r="A268" t="str">
            <v>      武装警察部队</v>
          </cell>
        </row>
        <row r="269">
          <cell r="A269" t="str">
            <v>      其他武装警察部队支出</v>
          </cell>
        </row>
        <row r="270">
          <cell r="A270" t="str">
            <v>    公安</v>
          </cell>
          <cell r="B270">
            <v>223</v>
          </cell>
          <cell r="C270">
            <v>383</v>
          </cell>
        </row>
        <row r="271">
          <cell r="A271" t="str">
            <v>      行政运行</v>
          </cell>
        </row>
        <row r="272">
          <cell r="A272" t="str">
            <v>      一般行政管理事务</v>
          </cell>
        </row>
        <row r="273">
          <cell r="A273" t="str">
            <v>      机关服务</v>
          </cell>
        </row>
        <row r="274">
          <cell r="A274" t="str">
            <v>      信息化建设</v>
          </cell>
        </row>
        <row r="275">
          <cell r="A275" t="str">
            <v>      执法办案</v>
          </cell>
          <cell r="B275">
            <v>103</v>
          </cell>
        </row>
        <row r="276">
          <cell r="A276" t="str">
            <v>      特别业务</v>
          </cell>
        </row>
        <row r="277">
          <cell r="A277" t="str">
            <v>      事业运行</v>
          </cell>
        </row>
        <row r="278">
          <cell r="A278" t="str">
            <v>      其他公安支出</v>
          </cell>
          <cell r="B278">
            <v>120</v>
          </cell>
          <cell r="C278">
            <v>383</v>
          </cell>
        </row>
        <row r="279">
          <cell r="A279" t="str">
            <v>    国家安全</v>
          </cell>
          <cell r="B279">
            <v>0</v>
          </cell>
          <cell r="C279">
            <v>0</v>
          </cell>
        </row>
        <row r="280">
          <cell r="A280" t="str">
            <v>      行政运行</v>
          </cell>
        </row>
        <row r="281">
          <cell r="A281" t="str">
            <v>      一般行政管理事务</v>
          </cell>
        </row>
        <row r="282">
          <cell r="A282" t="str">
            <v>      机关服务</v>
          </cell>
        </row>
        <row r="283">
          <cell r="A283" t="str">
            <v>      安全业务</v>
          </cell>
        </row>
        <row r="284">
          <cell r="A284" t="str">
            <v>      事业运行</v>
          </cell>
        </row>
        <row r="285">
          <cell r="A285" t="str">
            <v>      其他国家安全支出</v>
          </cell>
        </row>
        <row r="286">
          <cell r="A286" t="str">
            <v>    检察</v>
          </cell>
          <cell r="B286">
            <v>0</v>
          </cell>
          <cell r="C286">
            <v>10</v>
          </cell>
        </row>
        <row r="287">
          <cell r="A287" t="str">
            <v>      行政运行</v>
          </cell>
        </row>
        <row r="288">
          <cell r="A288" t="str">
            <v>      一般行政管理事务</v>
          </cell>
        </row>
        <row r="289">
          <cell r="A289" t="str">
            <v>      机关服务</v>
          </cell>
        </row>
        <row r="290">
          <cell r="A290" t="str">
            <v>      “两房”建设</v>
          </cell>
        </row>
        <row r="291">
          <cell r="A291" t="str">
            <v>      检查监督</v>
          </cell>
        </row>
        <row r="292">
          <cell r="A292" t="str">
            <v>      事业运行</v>
          </cell>
        </row>
        <row r="293">
          <cell r="A293" t="str">
            <v>      其他检察支出</v>
          </cell>
        </row>
        <row r="293">
          <cell r="C293">
            <v>10</v>
          </cell>
        </row>
        <row r="294">
          <cell r="A294" t="str">
            <v>    法院</v>
          </cell>
          <cell r="B294">
            <v>0</v>
          </cell>
          <cell r="C294">
            <v>0</v>
          </cell>
        </row>
        <row r="295">
          <cell r="A295" t="str">
            <v>      行政运行</v>
          </cell>
        </row>
        <row r="296">
          <cell r="A296" t="str">
            <v>      一般行政管理事务</v>
          </cell>
        </row>
        <row r="297">
          <cell r="A297" t="str">
            <v>      机关服务</v>
          </cell>
        </row>
        <row r="298">
          <cell r="A298" t="str">
            <v>      案件审判</v>
          </cell>
        </row>
        <row r="299">
          <cell r="A299" t="str">
            <v>      案件执行</v>
          </cell>
        </row>
        <row r="300">
          <cell r="A300" t="str">
            <v>      “两庭”建设</v>
          </cell>
        </row>
        <row r="301">
          <cell r="A301" t="str">
            <v>      事业运行</v>
          </cell>
        </row>
        <row r="302">
          <cell r="A302" t="str">
            <v>      其他法院支出</v>
          </cell>
        </row>
        <row r="303">
          <cell r="A303" t="str">
            <v>    司法</v>
          </cell>
          <cell r="B303">
            <v>0</v>
          </cell>
          <cell r="C303">
            <v>0</v>
          </cell>
        </row>
        <row r="304">
          <cell r="A304" t="str">
            <v>      行政运行</v>
          </cell>
        </row>
        <row r="305">
          <cell r="A305" t="str">
            <v>      一般行政管理事务</v>
          </cell>
        </row>
        <row r="306">
          <cell r="A306" t="str">
            <v>      机关服务</v>
          </cell>
        </row>
        <row r="307">
          <cell r="A307" t="str">
            <v>      基层司法业务</v>
          </cell>
        </row>
        <row r="308">
          <cell r="A308" t="str">
            <v>      普法宣传</v>
          </cell>
        </row>
        <row r="309">
          <cell r="A309" t="str">
            <v>      律师公证管理</v>
          </cell>
        </row>
        <row r="310">
          <cell r="A310" t="str">
            <v>      法律援助</v>
          </cell>
        </row>
        <row r="311">
          <cell r="A311" t="str">
            <v>      国家统一法律职业资格考试</v>
          </cell>
        </row>
        <row r="312">
          <cell r="A312" t="str">
            <v>      仲裁</v>
          </cell>
        </row>
        <row r="313">
          <cell r="A313" t="str">
            <v>      社区矫正</v>
          </cell>
        </row>
        <row r="314">
          <cell r="A314" t="str">
            <v>      司法鉴定</v>
          </cell>
        </row>
        <row r="315">
          <cell r="A315" t="str">
            <v>      法制建设</v>
          </cell>
        </row>
        <row r="316">
          <cell r="A316" t="str">
            <v>      信息化建设</v>
          </cell>
        </row>
        <row r="317">
          <cell r="A317" t="str">
            <v>      事业运行</v>
          </cell>
        </row>
        <row r="318">
          <cell r="A318" t="str">
            <v>      其他司法支出</v>
          </cell>
        </row>
        <row r="319">
          <cell r="A319" t="str">
            <v>    监狱</v>
          </cell>
          <cell r="B319">
            <v>0</v>
          </cell>
          <cell r="C319">
            <v>0</v>
          </cell>
        </row>
        <row r="320">
          <cell r="A320" t="str">
            <v>      行政运行</v>
          </cell>
        </row>
        <row r="321">
          <cell r="A321" t="str">
            <v>      一般行政管理事务</v>
          </cell>
        </row>
        <row r="322">
          <cell r="A322" t="str">
            <v>      机关服务</v>
          </cell>
        </row>
        <row r="323">
          <cell r="A323" t="str">
            <v>      犯人生活</v>
          </cell>
        </row>
        <row r="324">
          <cell r="A324" t="str">
            <v>      犯人改造</v>
          </cell>
        </row>
        <row r="325">
          <cell r="A325" t="str">
            <v>      狱政设施建设</v>
          </cell>
        </row>
        <row r="326">
          <cell r="A326" t="str">
            <v>      信息化建设</v>
          </cell>
        </row>
        <row r="327">
          <cell r="A327" t="str">
            <v>      事业运行</v>
          </cell>
        </row>
        <row r="328">
          <cell r="A328" t="str">
            <v>      其他监狱支出</v>
          </cell>
        </row>
        <row r="329">
          <cell r="A329" t="str">
            <v>    强制隔离戒毒</v>
          </cell>
          <cell r="B329">
            <v>0</v>
          </cell>
          <cell r="C329">
            <v>0</v>
          </cell>
        </row>
        <row r="330">
          <cell r="A330" t="str">
            <v>      行政运行</v>
          </cell>
        </row>
        <row r="331">
          <cell r="A331" t="str">
            <v>      一般行政管理事务</v>
          </cell>
        </row>
        <row r="332">
          <cell r="A332" t="str">
            <v>      机关服务</v>
          </cell>
        </row>
        <row r="333">
          <cell r="A333" t="str">
            <v>      强制隔离戒毒人员生活</v>
          </cell>
        </row>
        <row r="334">
          <cell r="A334" t="str">
            <v>      强制隔离戒毒人员教育</v>
          </cell>
        </row>
        <row r="335">
          <cell r="A335" t="str">
            <v>      所政设施建设</v>
          </cell>
        </row>
        <row r="336">
          <cell r="A336" t="str">
            <v>      信息化建设</v>
          </cell>
        </row>
        <row r="337">
          <cell r="A337" t="str">
            <v>      事业运行</v>
          </cell>
        </row>
        <row r="338">
          <cell r="A338" t="str">
            <v>      其他强制隔离戒毒支出</v>
          </cell>
        </row>
        <row r="339">
          <cell r="A339" t="str">
            <v>    国家保密</v>
          </cell>
          <cell r="B339">
            <v>0</v>
          </cell>
          <cell r="C339">
            <v>0</v>
          </cell>
        </row>
        <row r="340">
          <cell r="A340" t="str">
            <v>      行政运行</v>
          </cell>
        </row>
        <row r="341">
          <cell r="A341" t="str">
            <v>      一般行政管理事务</v>
          </cell>
        </row>
        <row r="342">
          <cell r="A342" t="str">
            <v>      机关服务</v>
          </cell>
        </row>
        <row r="343">
          <cell r="A343" t="str">
            <v>      保密技术</v>
          </cell>
        </row>
        <row r="344">
          <cell r="A344" t="str">
            <v>      保密管理</v>
          </cell>
        </row>
        <row r="345">
          <cell r="A345" t="str">
            <v>      事业运行</v>
          </cell>
        </row>
        <row r="346">
          <cell r="A346" t="str">
            <v>      其他国家保密支出</v>
          </cell>
        </row>
        <row r="347">
          <cell r="A347" t="str">
            <v>    缉私警察</v>
          </cell>
          <cell r="B347">
            <v>0</v>
          </cell>
          <cell r="C347">
            <v>0</v>
          </cell>
        </row>
        <row r="348">
          <cell r="A348" t="str">
            <v>      行政运行</v>
          </cell>
        </row>
        <row r="349">
          <cell r="A349" t="str">
            <v>      一般行政管理事务</v>
          </cell>
        </row>
        <row r="350">
          <cell r="A350" t="str">
            <v>      信息化建设</v>
          </cell>
        </row>
        <row r="351">
          <cell r="A351" t="str">
            <v>      缉私业务</v>
          </cell>
        </row>
        <row r="352">
          <cell r="A352" t="str">
            <v>      其他缉私警察支出</v>
          </cell>
        </row>
        <row r="353">
          <cell r="A353" t="str">
            <v>    其他公共安全支出</v>
          </cell>
          <cell r="B353">
            <v>32</v>
          </cell>
          <cell r="C353">
            <v>128</v>
          </cell>
        </row>
        <row r="354">
          <cell r="A354" t="str">
            <v>      其他公共安全支出</v>
          </cell>
          <cell r="B354">
            <v>32</v>
          </cell>
          <cell r="C354">
            <v>128</v>
          </cell>
        </row>
        <row r="355">
          <cell r="A355" t="str">
            <v>五、教育支出</v>
          </cell>
          <cell r="B355">
            <v>5</v>
          </cell>
          <cell r="C355">
            <v>0</v>
          </cell>
        </row>
        <row r="356">
          <cell r="A356" t="str">
            <v>    教育管理事务</v>
          </cell>
          <cell r="B356">
            <v>0</v>
          </cell>
          <cell r="C356">
            <v>0</v>
          </cell>
        </row>
        <row r="357">
          <cell r="A357" t="str">
            <v>      行政运行</v>
          </cell>
        </row>
        <row r="358">
          <cell r="A358" t="str">
            <v>      一般行政管理事务</v>
          </cell>
        </row>
        <row r="359">
          <cell r="A359" t="str">
            <v>      机关服务</v>
          </cell>
        </row>
        <row r="360">
          <cell r="A360" t="str">
            <v>      其他教育管理事务支出</v>
          </cell>
        </row>
        <row r="361">
          <cell r="A361" t="str">
            <v>    普通教育</v>
          </cell>
          <cell r="B361">
            <v>0</v>
          </cell>
          <cell r="C361">
            <v>0</v>
          </cell>
        </row>
        <row r="362">
          <cell r="A362" t="str">
            <v>      学前教育</v>
          </cell>
        </row>
        <row r="363">
          <cell r="A363" t="str">
            <v>      小学教育</v>
          </cell>
        </row>
        <row r="364">
          <cell r="A364" t="str">
            <v>      初中教育</v>
          </cell>
        </row>
        <row r="365">
          <cell r="A365" t="str">
            <v>      高中教育</v>
          </cell>
        </row>
        <row r="366">
          <cell r="A366" t="str">
            <v>      高等教育</v>
          </cell>
        </row>
        <row r="367">
          <cell r="A367" t="str">
            <v>      化解农村义务教育债务支出</v>
          </cell>
        </row>
        <row r="368">
          <cell r="A368" t="str">
            <v>      化解普通高中债务支出</v>
          </cell>
        </row>
        <row r="369">
          <cell r="A369" t="str">
            <v>      其他普通教育支出</v>
          </cell>
        </row>
        <row r="370">
          <cell r="A370" t="str">
            <v>    职业教育</v>
          </cell>
          <cell r="B370">
            <v>0</v>
          </cell>
          <cell r="C370">
            <v>0</v>
          </cell>
        </row>
        <row r="371">
          <cell r="A371" t="str">
            <v>      初等职业教育</v>
          </cell>
        </row>
        <row r="372">
          <cell r="A372" t="str">
            <v>      中专教育</v>
          </cell>
        </row>
        <row r="373">
          <cell r="A373" t="str">
            <v>      技校教育</v>
          </cell>
        </row>
        <row r="374">
          <cell r="A374" t="str">
            <v>      职业高中教育</v>
          </cell>
        </row>
        <row r="375">
          <cell r="A375" t="str">
            <v>      高等职业教育</v>
          </cell>
        </row>
        <row r="376">
          <cell r="A376" t="str">
            <v>      其他职业教育支出</v>
          </cell>
        </row>
        <row r="377">
          <cell r="A377" t="str">
            <v>    成人教育</v>
          </cell>
          <cell r="B377">
            <v>0</v>
          </cell>
          <cell r="C377">
            <v>0</v>
          </cell>
        </row>
        <row r="378">
          <cell r="A378" t="str">
            <v>      成人初等教育</v>
          </cell>
        </row>
        <row r="379">
          <cell r="A379" t="str">
            <v>      成人中等教育</v>
          </cell>
        </row>
        <row r="380">
          <cell r="A380" t="str">
            <v>      成人高等教育</v>
          </cell>
        </row>
        <row r="381">
          <cell r="A381" t="str">
            <v>      成人广播电视教育</v>
          </cell>
        </row>
        <row r="382">
          <cell r="A382" t="str">
            <v>      其他成人教育支出</v>
          </cell>
        </row>
        <row r="383">
          <cell r="A383" t="str">
            <v>    广播电视教育</v>
          </cell>
          <cell r="B383">
            <v>0</v>
          </cell>
          <cell r="C383">
            <v>0</v>
          </cell>
        </row>
        <row r="384">
          <cell r="A384" t="str">
            <v>      广播电视学校</v>
          </cell>
        </row>
        <row r="385">
          <cell r="A385" t="str">
            <v>      教育电视台</v>
          </cell>
        </row>
        <row r="386">
          <cell r="A386" t="str">
            <v>      其他广播电视教育支出</v>
          </cell>
        </row>
        <row r="387">
          <cell r="A387" t="str">
            <v>    留学教育</v>
          </cell>
          <cell r="B387">
            <v>0</v>
          </cell>
          <cell r="C387">
            <v>0</v>
          </cell>
        </row>
        <row r="388">
          <cell r="A388" t="str">
            <v>      出国留学教育</v>
          </cell>
        </row>
        <row r="389">
          <cell r="A389" t="str">
            <v>      来华留学教育</v>
          </cell>
        </row>
        <row r="390">
          <cell r="A390" t="str">
            <v>      其他留学教育支出</v>
          </cell>
        </row>
        <row r="391">
          <cell r="A391" t="str">
            <v>    特殊教育</v>
          </cell>
          <cell r="B391">
            <v>0</v>
          </cell>
          <cell r="C391">
            <v>0</v>
          </cell>
        </row>
        <row r="392">
          <cell r="A392" t="str">
            <v>      特殊学校教育</v>
          </cell>
        </row>
        <row r="393">
          <cell r="A393" t="str">
            <v>      工读学校教育</v>
          </cell>
        </row>
        <row r="394">
          <cell r="A394" t="str">
            <v>      其他特殊教育支出</v>
          </cell>
        </row>
        <row r="395">
          <cell r="A395" t="str">
            <v>    进修及培训</v>
          </cell>
          <cell r="B395">
            <v>0</v>
          </cell>
          <cell r="C395">
            <v>0</v>
          </cell>
        </row>
        <row r="396">
          <cell r="A396" t="str">
            <v>      教师进修</v>
          </cell>
        </row>
        <row r="397">
          <cell r="A397" t="str">
            <v>      干部教育</v>
          </cell>
        </row>
        <row r="398">
          <cell r="A398" t="str">
            <v>      培训支出</v>
          </cell>
        </row>
        <row r="399">
          <cell r="A399" t="str">
            <v>      退役士兵能力提升</v>
          </cell>
        </row>
        <row r="400">
          <cell r="A400" t="str">
            <v>      其他进修及培训</v>
          </cell>
        </row>
        <row r="401">
          <cell r="A401" t="str">
            <v>    教育费附加安排的支出</v>
          </cell>
          <cell r="B401">
            <v>0</v>
          </cell>
          <cell r="C401">
            <v>0</v>
          </cell>
        </row>
        <row r="402">
          <cell r="A402" t="str">
            <v>      农村中小学校舍建设</v>
          </cell>
        </row>
        <row r="403">
          <cell r="A403" t="str">
            <v>      农村中小学教学设施</v>
          </cell>
        </row>
        <row r="404">
          <cell r="A404" t="str">
            <v>      城市中小学校舍建设</v>
          </cell>
        </row>
        <row r="405">
          <cell r="A405" t="str">
            <v>      城市中小学教学设施</v>
          </cell>
        </row>
        <row r="406">
          <cell r="A406" t="str">
            <v>      中等职业学校教学设施</v>
          </cell>
        </row>
        <row r="407">
          <cell r="A407" t="str">
            <v>      其他教育费附加安排的支出</v>
          </cell>
        </row>
        <row r="408">
          <cell r="A408" t="str">
            <v>    其他教育支出</v>
          </cell>
          <cell r="B408">
            <v>5</v>
          </cell>
        </row>
        <row r="409">
          <cell r="A409" t="str">
            <v>六、科学技术支出</v>
          </cell>
          <cell r="B409">
            <v>2840</v>
          </cell>
          <cell r="C409">
            <v>6243</v>
          </cell>
        </row>
        <row r="410">
          <cell r="A410" t="str">
            <v>    科学技术管理事务</v>
          </cell>
          <cell r="B410">
            <v>31</v>
          </cell>
          <cell r="C410">
            <v>43</v>
          </cell>
        </row>
        <row r="411">
          <cell r="A411" t="str">
            <v>      行政运行</v>
          </cell>
          <cell r="B411">
            <v>22</v>
          </cell>
          <cell r="C411">
            <v>22</v>
          </cell>
        </row>
        <row r="412">
          <cell r="A412" t="str">
            <v>      一般行政管理事务</v>
          </cell>
          <cell r="B412">
            <v>0</v>
          </cell>
        </row>
        <row r="413">
          <cell r="A413" t="str">
            <v>      机关服务</v>
          </cell>
          <cell r="B413">
            <v>0</v>
          </cell>
        </row>
        <row r="414">
          <cell r="A414" t="str">
            <v>      其他科学技术管理事务支出</v>
          </cell>
          <cell r="B414">
            <v>9</v>
          </cell>
          <cell r="C414">
            <v>21</v>
          </cell>
        </row>
        <row r="415">
          <cell r="A415" t="str">
            <v>    基础研究</v>
          </cell>
          <cell r="B415">
            <v>0</v>
          </cell>
          <cell r="C415">
            <v>0</v>
          </cell>
        </row>
        <row r="416">
          <cell r="A416" t="str">
            <v>      机构运行</v>
          </cell>
        </row>
        <row r="417">
          <cell r="A417" t="str">
            <v>      重点基础研究规划</v>
          </cell>
        </row>
        <row r="418">
          <cell r="A418" t="str">
            <v>      自然科学基金</v>
          </cell>
        </row>
        <row r="419">
          <cell r="A419" t="str">
            <v>      重点实验室及相关设施</v>
          </cell>
        </row>
        <row r="420">
          <cell r="A420" t="str">
            <v>      重大科学工程</v>
          </cell>
        </row>
        <row r="421">
          <cell r="A421" t="str">
            <v>      专项基础科研</v>
          </cell>
        </row>
        <row r="422">
          <cell r="A422" t="str">
            <v>      专项技术基础</v>
          </cell>
        </row>
        <row r="423">
          <cell r="A423" t="str">
            <v>      其他基础研究支出</v>
          </cell>
        </row>
        <row r="424">
          <cell r="A424" t="str">
            <v>    应用研究</v>
          </cell>
          <cell r="B424">
            <v>0</v>
          </cell>
          <cell r="C424">
            <v>0</v>
          </cell>
        </row>
        <row r="425">
          <cell r="A425" t="str">
            <v>      机构运行</v>
          </cell>
        </row>
        <row r="426">
          <cell r="A426" t="str">
            <v>      社会公益研究</v>
          </cell>
        </row>
        <row r="427">
          <cell r="A427" t="str">
            <v>      高技术研究</v>
          </cell>
        </row>
        <row r="428">
          <cell r="A428" t="str">
            <v>      专项科研试制</v>
          </cell>
        </row>
        <row r="429">
          <cell r="A429" t="str">
            <v>      其他应用研究支出</v>
          </cell>
        </row>
        <row r="430">
          <cell r="A430" t="str">
            <v>    技术研究与开发</v>
          </cell>
          <cell r="B430">
            <v>736</v>
          </cell>
          <cell r="C430">
            <v>150</v>
          </cell>
        </row>
        <row r="431">
          <cell r="A431" t="str">
            <v>      机构运行</v>
          </cell>
        </row>
        <row r="432">
          <cell r="A432" t="str">
            <v>      应用技术研究与开发</v>
          </cell>
        </row>
        <row r="432">
          <cell r="C432">
            <v>150</v>
          </cell>
        </row>
        <row r="433">
          <cell r="A433" t="str">
            <v>      产业技术研究与开发</v>
          </cell>
        </row>
        <row r="434">
          <cell r="A434" t="str">
            <v>      科技成果转化与扩散</v>
          </cell>
        </row>
        <row r="435">
          <cell r="A435" t="str">
            <v>      其他技术研究与开发支出</v>
          </cell>
          <cell r="B435">
            <v>736</v>
          </cell>
        </row>
        <row r="436">
          <cell r="A436" t="str">
            <v>    科技条件与服务</v>
          </cell>
          <cell r="B436">
            <v>0</v>
          </cell>
          <cell r="C436">
            <v>0</v>
          </cell>
        </row>
        <row r="437">
          <cell r="A437" t="str">
            <v>      机构运行</v>
          </cell>
        </row>
        <row r="438">
          <cell r="A438" t="str">
            <v>      技术创新服务体系</v>
          </cell>
        </row>
        <row r="439">
          <cell r="A439" t="str">
            <v>      科技条件专项</v>
          </cell>
        </row>
        <row r="440">
          <cell r="A440" t="str">
            <v>      其他科技条件与服务支出</v>
          </cell>
        </row>
        <row r="441">
          <cell r="A441" t="str">
            <v>    社会科学</v>
          </cell>
          <cell r="B441">
            <v>0</v>
          </cell>
          <cell r="C441">
            <v>0</v>
          </cell>
        </row>
        <row r="442">
          <cell r="A442" t="str">
            <v>      社会科学研究机构</v>
          </cell>
        </row>
        <row r="443">
          <cell r="A443" t="str">
            <v>      社会科学研究</v>
          </cell>
        </row>
        <row r="444">
          <cell r="A444" t="str">
            <v>      社科基金支出</v>
          </cell>
        </row>
        <row r="445">
          <cell r="A445" t="str">
            <v>      其他社会科学支出</v>
          </cell>
        </row>
        <row r="446">
          <cell r="A446" t="str">
            <v>    科学技术普及</v>
          </cell>
          <cell r="B446">
            <v>0</v>
          </cell>
          <cell r="C446">
            <v>0</v>
          </cell>
        </row>
        <row r="447">
          <cell r="A447" t="str">
            <v>      机构运行</v>
          </cell>
        </row>
        <row r="448">
          <cell r="A448" t="str">
            <v>      科普活动</v>
          </cell>
        </row>
        <row r="449">
          <cell r="A449" t="str">
            <v>      青少年科技活动</v>
          </cell>
        </row>
        <row r="450">
          <cell r="A450" t="str">
            <v>      学术交流活动</v>
          </cell>
        </row>
        <row r="451">
          <cell r="A451" t="str">
            <v>      科技馆站</v>
          </cell>
        </row>
        <row r="452">
          <cell r="A452" t="str">
            <v>      其他科学技术普及支出</v>
          </cell>
        </row>
        <row r="453">
          <cell r="A453" t="str">
            <v>    科技交流与合作</v>
          </cell>
          <cell r="B453">
            <v>0</v>
          </cell>
          <cell r="C453">
            <v>0</v>
          </cell>
        </row>
        <row r="454">
          <cell r="A454" t="str">
            <v>      国际交流与合作</v>
          </cell>
        </row>
        <row r="455">
          <cell r="A455" t="str">
            <v>      重大科技合作项目</v>
          </cell>
        </row>
        <row r="456">
          <cell r="A456" t="str">
            <v>      其他科技交流与合作支出</v>
          </cell>
        </row>
        <row r="457">
          <cell r="A457" t="str">
            <v>    科技重大项目</v>
          </cell>
          <cell r="B457">
            <v>0</v>
          </cell>
          <cell r="C457">
            <v>0</v>
          </cell>
        </row>
        <row r="458">
          <cell r="A458" t="str">
            <v>      科技重大专项</v>
          </cell>
        </row>
        <row r="459">
          <cell r="A459" t="str">
            <v>      重点研发计划</v>
          </cell>
        </row>
        <row r="460">
          <cell r="A460" t="str">
            <v>    其他科学技术支出</v>
          </cell>
          <cell r="B460">
            <v>2073</v>
          </cell>
          <cell r="C460">
            <v>6050</v>
          </cell>
        </row>
        <row r="461">
          <cell r="A461" t="str">
            <v>      科技奖励</v>
          </cell>
          <cell r="B461">
            <v>10</v>
          </cell>
          <cell r="C461">
            <v>200</v>
          </cell>
        </row>
        <row r="462">
          <cell r="A462" t="str">
            <v>      核应急</v>
          </cell>
          <cell r="B462">
            <v>0</v>
          </cell>
        </row>
        <row r="463">
          <cell r="A463" t="str">
            <v>      转制科研机构</v>
          </cell>
          <cell r="B463">
            <v>0</v>
          </cell>
        </row>
        <row r="464">
          <cell r="A464" t="str">
            <v>      其他科学技术支出</v>
          </cell>
          <cell r="B464">
            <v>2063</v>
          </cell>
          <cell r="C464">
            <v>5850</v>
          </cell>
        </row>
        <row r="465">
          <cell r="A465" t="str">
            <v>七、文化旅游体育与传媒支出</v>
          </cell>
          <cell r="B465">
            <v>50</v>
          </cell>
          <cell r="C465">
            <v>22</v>
          </cell>
        </row>
        <row r="466">
          <cell r="A466" t="str">
            <v>    文化和旅游</v>
          </cell>
          <cell r="B466">
            <v>2</v>
          </cell>
          <cell r="C466">
            <v>7</v>
          </cell>
        </row>
        <row r="467">
          <cell r="A467" t="str">
            <v>      行政运行</v>
          </cell>
        </row>
        <row r="468">
          <cell r="A468" t="str">
            <v>      一般行政管理事务</v>
          </cell>
        </row>
        <row r="469">
          <cell r="A469" t="str">
            <v>      机关服务</v>
          </cell>
        </row>
        <row r="470">
          <cell r="A470" t="str">
            <v>      图书馆</v>
          </cell>
        </row>
        <row r="471">
          <cell r="A471" t="str">
            <v>      文化展示及纪念机构</v>
          </cell>
        </row>
        <row r="472">
          <cell r="A472" t="str">
            <v>      艺术表演场所</v>
          </cell>
        </row>
        <row r="473">
          <cell r="A473" t="str">
            <v>      艺术表演团体</v>
          </cell>
        </row>
        <row r="474">
          <cell r="A474" t="str">
            <v>      文化活动</v>
          </cell>
        </row>
        <row r="475">
          <cell r="A475" t="str">
            <v>      群众文化</v>
          </cell>
        </row>
        <row r="475">
          <cell r="C475">
            <v>5</v>
          </cell>
        </row>
        <row r="476">
          <cell r="A476" t="str">
            <v>      文化和旅游交流与合作</v>
          </cell>
        </row>
        <row r="477">
          <cell r="A477" t="str">
            <v>      文化创作与保护</v>
          </cell>
        </row>
        <row r="478">
          <cell r="A478" t="str">
            <v>      文化和旅游市场管理</v>
          </cell>
        </row>
        <row r="479">
          <cell r="A479" t="str">
            <v>      旅游宣传</v>
          </cell>
        </row>
        <row r="480">
          <cell r="A480" t="str">
            <v>      旅游行业业务管理</v>
          </cell>
        </row>
        <row r="481">
          <cell r="A481" t="str">
            <v>      其他文化和旅游支出</v>
          </cell>
          <cell r="B481">
            <v>2</v>
          </cell>
          <cell r="C481">
            <v>2</v>
          </cell>
        </row>
        <row r="482">
          <cell r="A482" t="str">
            <v>    文物</v>
          </cell>
          <cell r="B482">
            <v>0</v>
          </cell>
          <cell r="C482">
            <v>0</v>
          </cell>
        </row>
        <row r="483">
          <cell r="A483" t="str">
            <v>      行政运行</v>
          </cell>
        </row>
        <row r="484">
          <cell r="A484" t="str">
            <v>      一般行政管理事务</v>
          </cell>
        </row>
        <row r="485">
          <cell r="A485" t="str">
            <v>      机关服务</v>
          </cell>
        </row>
        <row r="486">
          <cell r="A486" t="str">
            <v>      文物保护</v>
          </cell>
        </row>
        <row r="487">
          <cell r="A487" t="str">
            <v>      博物馆</v>
          </cell>
        </row>
        <row r="488">
          <cell r="A488" t="str">
            <v>      历史名城与古迹</v>
          </cell>
        </row>
        <row r="489">
          <cell r="A489" t="str">
            <v>      其他文物支出</v>
          </cell>
        </row>
        <row r="490">
          <cell r="A490" t="str">
            <v>    体育</v>
          </cell>
          <cell r="B490">
            <v>48</v>
          </cell>
          <cell r="C490">
            <v>15</v>
          </cell>
        </row>
        <row r="491">
          <cell r="A491" t="str">
            <v>      行政运行</v>
          </cell>
        </row>
        <row r="492">
          <cell r="A492" t="str">
            <v>      一般行政管理事务</v>
          </cell>
        </row>
        <row r="493">
          <cell r="A493" t="str">
            <v>      机关服务</v>
          </cell>
        </row>
        <row r="494">
          <cell r="A494" t="str">
            <v>      运动项目管理</v>
          </cell>
        </row>
        <row r="495">
          <cell r="A495" t="str">
            <v>      体育竞赛</v>
          </cell>
        </row>
        <row r="496">
          <cell r="A496" t="str">
            <v>      体育训练</v>
          </cell>
        </row>
        <row r="497">
          <cell r="A497" t="str">
            <v>      体育场馆</v>
          </cell>
        </row>
        <row r="498">
          <cell r="A498" t="str">
            <v>      群众体育</v>
          </cell>
          <cell r="B498">
            <v>10</v>
          </cell>
          <cell r="C498">
            <v>15</v>
          </cell>
        </row>
        <row r="499">
          <cell r="A499" t="str">
            <v>      体育交流与合作</v>
          </cell>
          <cell r="B499">
            <v>0</v>
          </cell>
        </row>
        <row r="500">
          <cell r="A500" t="str">
            <v>      其他体育支出</v>
          </cell>
          <cell r="B500">
            <v>38</v>
          </cell>
        </row>
        <row r="501">
          <cell r="A501" t="str">
            <v>    新闻出版电影</v>
          </cell>
          <cell r="B501">
            <v>0</v>
          </cell>
          <cell r="C501">
            <v>0</v>
          </cell>
        </row>
        <row r="502">
          <cell r="A502" t="str">
            <v>      行政运行</v>
          </cell>
        </row>
        <row r="503">
          <cell r="A503" t="str">
            <v>      一般行政管理实务</v>
          </cell>
        </row>
        <row r="504">
          <cell r="A504" t="str">
            <v>      机关服务</v>
          </cell>
        </row>
        <row r="505">
          <cell r="A505" t="str">
            <v>      新闻通讯</v>
          </cell>
        </row>
        <row r="506">
          <cell r="A506" t="str">
            <v>      出版发行</v>
          </cell>
        </row>
        <row r="507">
          <cell r="A507" t="str">
            <v>      版权管理</v>
          </cell>
        </row>
        <row r="508">
          <cell r="A508" t="str">
            <v>      电影</v>
          </cell>
        </row>
        <row r="509">
          <cell r="A509" t="str">
            <v>      其他新闻出版电影支出</v>
          </cell>
        </row>
        <row r="510">
          <cell r="A510" t="str">
            <v>    广播电视</v>
          </cell>
          <cell r="B510">
            <v>0</v>
          </cell>
          <cell r="C510">
            <v>0</v>
          </cell>
        </row>
        <row r="511">
          <cell r="A511" t="str">
            <v>      行政运行</v>
          </cell>
        </row>
        <row r="512">
          <cell r="A512" t="str">
            <v>      一般行政管理事务</v>
          </cell>
        </row>
        <row r="513">
          <cell r="A513" t="str">
            <v>      机关服务</v>
          </cell>
        </row>
        <row r="514">
          <cell r="A514" t="str">
            <v>      广播</v>
          </cell>
        </row>
        <row r="515">
          <cell r="A515" t="str">
            <v>      电视</v>
          </cell>
        </row>
        <row r="516">
          <cell r="A516" t="str">
            <v>      其他广播电视支出</v>
          </cell>
        </row>
        <row r="517">
          <cell r="A517" t="str">
            <v>    其他文化体育与传媒支出</v>
          </cell>
          <cell r="B517">
            <v>0</v>
          </cell>
          <cell r="C517">
            <v>0</v>
          </cell>
        </row>
        <row r="518">
          <cell r="A518" t="str">
            <v>      宣传文化发展专项支出</v>
          </cell>
        </row>
        <row r="519">
          <cell r="A519" t="str">
            <v>      文化产业发展专项支出</v>
          </cell>
        </row>
        <row r="520">
          <cell r="A520" t="str">
            <v>      其他文化体育与传媒支出</v>
          </cell>
        </row>
        <row r="521">
          <cell r="A521" t="str">
            <v>八、社会保障和就业支出</v>
          </cell>
          <cell r="B521">
            <v>239</v>
          </cell>
          <cell r="C521">
            <v>268</v>
          </cell>
        </row>
        <row r="522">
          <cell r="A522" t="str">
            <v>    人力资源和社会保障管理事务</v>
          </cell>
          <cell r="B522">
            <v>237</v>
          </cell>
          <cell r="C522">
            <v>265</v>
          </cell>
        </row>
        <row r="523">
          <cell r="A523" t="str">
            <v>      行政运行</v>
          </cell>
          <cell r="B523">
            <v>196</v>
          </cell>
          <cell r="C523">
            <v>217</v>
          </cell>
        </row>
        <row r="524">
          <cell r="A524" t="str">
            <v>      一般行政管理事务</v>
          </cell>
        </row>
        <row r="525">
          <cell r="A525" t="str">
            <v>      机关服务</v>
          </cell>
        </row>
        <row r="526">
          <cell r="A526" t="str">
            <v>      综合业务管理</v>
          </cell>
        </row>
        <row r="527">
          <cell r="A527" t="str">
            <v>      劳动保障监察</v>
          </cell>
        </row>
        <row r="528">
          <cell r="A528" t="str">
            <v>      就业管理事务</v>
          </cell>
        </row>
        <row r="529">
          <cell r="A529" t="str">
            <v>      社会保险业务管理事务</v>
          </cell>
        </row>
        <row r="530">
          <cell r="A530" t="str">
            <v>      信息化建设</v>
          </cell>
        </row>
        <row r="531">
          <cell r="A531" t="str">
            <v>      社会保险经办机构</v>
          </cell>
        </row>
        <row r="532">
          <cell r="A532" t="str">
            <v>      劳动关系和维权</v>
          </cell>
        </row>
        <row r="533">
          <cell r="A533" t="str">
            <v>      公共就业服务和职业技能鉴定机构</v>
          </cell>
        </row>
        <row r="534">
          <cell r="A534" t="str">
            <v>      劳动人事争议调解仲裁</v>
          </cell>
        </row>
        <row r="535">
          <cell r="A535" t="str">
            <v>      其他人力资源和社会保障管理事务支出</v>
          </cell>
          <cell r="B535">
            <v>41</v>
          </cell>
          <cell r="C535">
            <v>48</v>
          </cell>
        </row>
        <row r="536">
          <cell r="A536" t="str">
            <v>    民政管理事务</v>
          </cell>
          <cell r="B536">
            <v>2</v>
          </cell>
          <cell r="C536">
            <v>3</v>
          </cell>
        </row>
        <row r="537">
          <cell r="A537" t="str">
            <v>      行政运行</v>
          </cell>
        </row>
        <row r="537">
          <cell r="C537">
            <v>3</v>
          </cell>
        </row>
        <row r="538">
          <cell r="A538" t="str">
            <v>      一般行政管理事务</v>
          </cell>
        </row>
        <row r="539">
          <cell r="A539" t="str">
            <v>      机关服务</v>
          </cell>
        </row>
        <row r="540">
          <cell r="A540" t="str">
            <v>      民间组织管理</v>
          </cell>
        </row>
        <row r="541">
          <cell r="A541" t="str">
            <v>      行政区划和地名管理</v>
          </cell>
        </row>
        <row r="542">
          <cell r="A542" t="str">
            <v>      基层政权和社区建设</v>
          </cell>
        </row>
        <row r="543">
          <cell r="A543" t="str">
            <v>      其他民政管理事务支出</v>
          </cell>
          <cell r="B543">
            <v>2</v>
          </cell>
        </row>
        <row r="544">
          <cell r="A544" t="str">
            <v>    补充全国社会保障基金</v>
          </cell>
          <cell r="B544">
            <v>0</v>
          </cell>
          <cell r="C544">
            <v>0</v>
          </cell>
        </row>
        <row r="545">
          <cell r="A545" t="str">
            <v>      用一般公共预算补充基金</v>
          </cell>
        </row>
        <row r="546">
          <cell r="A546" t="str">
            <v>    行政事业单位离退休</v>
          </cell>
          <cell r="B546">
            <v>0</v>
          </cell>
          <cell r="C546">
            <v>0</v>
          </cell>
        </row>
        <row r="547">
          <cell r="A547" t="str">
            <v>      归口管理的行政单位离退休</v>
          </cell>
        </row>
        <row r="548">
          <cell r="A548" t="str">
            <v>      事业单位离退休</v>
          </cell>
        </row>
        <row r="549">
          <cell r="A549" t="str">
            <v>      离退休人员管理机构</v>
          </cell>
        </row>
        <row r="550">
          <cell r="A550" t="str">
            <v>      未归口管理的行政单位离退休</v>
          </cell>
        </row>
        <row r="551">
          <cell r="A551" t="str">
            <v>      机关事业单位基本养老保险缴费支出</v>
          </cell>
        </row>
        <row r="552">
          <cell r="A552" t="str">
            <v>      机关事业单位职业年金缴费支出</v>
          </cell>
        </row>
        <row r="553">
          <cell r="A553" t="str">
            <v>      对机关事业单位基本养老保险基金的补助</v>
          </cell>
        </row>
        <row r="554">
          <cell r="A554" t="str">
            <v>      其他行政事业单位离退休支出</v>
          </cell>
        </row>
        <row r="555">
          <cell r="A555" t="str">
            <v>    企业改革补助</v>
          </cell>
          <cell r="B555">
            <v>0</v>
          </cell>
          <cell r="C555">
            <v>0</v>
          </cell>
        </row>
        <row r="556">
          <cell r="A556" t="str">
            <v>      企业关闭破产补助</v>
          </cell>
        </row>
        <row r="557">
          <cell r="A557" t="str">
            <v>      厂办大集体改革补助</v>
          </cell>
        </row>
        <row r="558">
          <cell r="A558" t="str">
            <v>      其他企业改革发展补助</v>
          </cell>
        </row>
        <row r="559">
          <cell r="A559" t="str">
            <v>    就业补助</v>
          </cell>
          <cell r="B559">
            <v>0</v>
          </cell>
          <cell r="C559">
            <v>0</v>
          </cell>
        </row>
        <row r="560">
          <cell r="A560" t="str">
            <v>      就业创业服务补贴</v>
          </cell>
        </row>
        <row r="561">
          <cell r="A561" t="str">
            <v>      职业培训补贴</v>
          </cell>
        </row>
        <row r="562">
          <cell r="A562" t="str">
            <v>      社会保险补贴</v>
          </cell>
        </row>
        <row r="563">
          <cell r="A563" t="str">
            <v>      公益性岗位补贴</v>
          </cell>
        </row>
        <row r="564">
          <cell r="A564" t="str">
            <v>      职业技能鉴定补贴</v>
          </cell>
        </row>
        <row r="565">
          <cell r="A565" t="str">
            <v>      就业见习补贴</v>
          </cell>
        </row>
        <row r="566">
          <cell r="A566" t="str">
            <v>      高技能人才培养补助</v>
          </cell>
        </row>
        <row r="567">
          <cell r="A567" t="str">
            <v>      求职创业补贴</v>
          </cell>
        </row>
        <row r="568">
          <cell r="A568" t="str">
            <v>      其他就业补助支出</v>
          </cell>
        </row>
        <row r="569">
          <cell r="A569" t="str">
            <v>    抚恤</v>
          </cell>
          <cell r="B569">
            <v>0</v>
          </cell>
          <cell r="C569">
            <v>0</v>
          </cell>
        </row>
        <row r="570">
          <cell r="A570" t="str">
            <v>      死亡抚恤</v>
          </cell>
        </row>
        <row r="571">
          <cell r="A571" t="str">
            <v>      伤残抚恤</v>
          </cell>
        </row>
        <row r="572">
          <cell r="A572" t="str">
            <v>      在乡复员、退伍军人生活补助</v>
          </cell>
        </row>
        <row r="573">
          <cell r="A573" t="str">
            <v>      优抚事业单位支出</v>
          </cell>
        </row>
        <row r="574">
          <cell r="A574" t="str">
            <v>      义务兵优待</v>
          </cell>
        </row>
        <row r="575">
          <cell r="A575" t="str">
            <v>      农村籍退役士兵老年生活补助</v>
          </cell>
        </row>
        <row r="576">
          <cell r="A576" t="str">
            <v>      其他优抚支出</v>
          </cell>
        </row>
        <row r="577">
          <cell r="A577" t="str">
            <v>    退役安置</v>
          </cell>
          <cell r="B577">
            <v>0</v>
          </cell>
          <cell r="C577">
            <v>0</v>
          </cell>
        </row>
        <row r="578">
          <cell r="A578" t="str">
            <v>      退役士兵安置</v>
          </cell>
        </row>
        <row r="579">
          <cell r="A579" t="str">
            <v>      军队移交政府的离退休人员安置</v>
          </cell>
        </row>
        <row r="580">
          <cell r="A580" t="str">
            <v>      军队移交政府离退休干部管理机构</v>
          </cell>
        </row>
        <row r="581">
          <cell r="A581" t="str">
            <v>      退役士兵管理教育</v>
          </cell>
        </row>
        <row r="582">
          <cell r="A582" t="str">
            <v>      军队转业干部安置</v>
          </cell>
        </row>
        <row r="583">
          <cell r="A583" t="str">
            <v>      其他退役安置支出</v>
          </cell>
        </row>
        <row r="584">
          <cell r="A584" t="str">
            <v>    社会福利</v>
          </cell>
          <cell r="B584">
            <v>0</v>
          </cell>
          <cell r="C584">
            <v>0</v>
          </cell>
        </row>
        <row r="585">
          <cell r="A585" t="str">
            <v>      儿童福利</v>
          </cell>
        </row>
        <row r="586">
          <cell r="A586" t="str">
            <v>      老年福利</v>
          </cell>
        </row>
        <row r="587">
          <cell r="A587" t="str">
            <v>      假肢矫形</v>
          </cell>
        </row>
        <row r="588">
          <cell r="A588" t="str">
            <v>      殡葬</v>
          </cell>
        </row>
        <row r="589">
          <cell r="A589" t="str">
            <v>      社会福利事业单位</v>
          </cell>
        </row>
        <row r="590">
          <cell r="A590" t="str">
            <v>      其他社会福利支出</v>
          </cell>
        </row>
        <row r="591">
          <cell r="A591" t="str">
            <v>    残疾人事业</v>
          </cell>
          <cell r="B591">
            <v>0</v>
          </cell>
          <cell r="C591">
            <v>0</v>
          </cell>
        </row>
        <row r="592">
          <cell r="A592" t="str">
            <v>      行政运行</v>
          </cell>
        </row>
        <row r="593">
          <cell r="A593" t="str">
            <v>      一般行政管理事务</v>
          </cell>
        </row>
        <row r="594">
          <cell r="A594" t="str">
            <v>      机关服务</v>
          </cell>
        </row>
        <row r="595">
          <cell r="A595" t="str">
            <v>      残疾人康复</v>
          </cell>
        </row>
        <row r="596">
          <cell r="A596" t="str">
            <v>      残疾人就业和扶贫</v>
          </cell>
        </row>
        <row r="597">
          <cell r="A597" t="str">
            <v>      残疾人体育</v>
          </cell>
        </row>
        <row r="598">
          <cell r="A598" t="str">
            <v>      残疾人生活和护理补贴</v>
          </cell>
        </row>
        <row r="599">
          <cell r="A599" t="str">
            <v>      其他残疾人事业支出</v>
          </cell>
        </row>
        <row r="600">
          <cell r="A600" t="str">
            <v>    红十字事业</v>
          </cell>
          <cell r="B600">
            <v>0</v>
          </cell>
          <cell r="C600">
            <v>0</v>
          </cell>
        </row>
        <row r="601">
          <cell r="A601" t="str">
            <v>      行政运行</v>
          </cell>
        </row>
        <row r="602">
          <cell r="A602" t="str">
            <v>      一般行政管理事务</v>
          </cell>
        </row>
        <row r="603">
          <cell r="A603" t="str">
            <v>      机关服务</v>
          </cell>
        </row>
        <row r="604">
          <cell r="A604" t="str">
            <v>      其他红十字事业支出</v>
          </cell>
        </row>
        <row r="605">
          <cell r="A605" t="str">
            <v>    最低生活保障</v>
          </cell>
          <cell r="B605">
            <v>0</v>
          </cell>
          <cell r="C605">
            <v>0</v>
          </cell>
        </row>
        <row r="606">
          <cell r="A606" t="str">
            <v>      城市最低生活保障金支出</v>
          </cell>
        </row>
        <row r="607">
          <cell r="A607" t="str">
            <v>      农村最低生活保障金支出</v>
          </cell>
        </row>
        <row r="608">
          <cell r="A608" t="str">
            <v>    临时救助</v>
          </cell>
          <cell r="B608">
            <v>0</v>
          </cell>
          <cell r="C608">
            <v>0</v>
          </cell>
        </row>
        <row r="609">
          <cell r="A609" t="str">
            <v>      临时救助支出</v>
          </cell>
        </row>
        <row r="610">
          <cell r="A610" t="str">
            <v>      流浪乞讨人员救助支出</v>
          </cell>
        </row>
        <row r="611">
          <cell r="A611" t="str">
            <v>    特困人员救助供养</v>
          </cell>
          <cell r="B611">
            <v>0</v>
          </cell>
          <cell r="C611">
            <v>0</v>
          </cell>
        </row>
        <row r="612">
          <cell r="A612" t="str">
            <v>      城市特困人员救助供养支出</v>
          </cell>
        </row>
        <row r="613">
          <cell r="A613" t="str">
            <v>      农村特困人员救助供养支出</v>
          </cell>
        </row>
        <row r="614">
          <cell r="A614" t="str">
            <v>    补充道路交通事故社会救助基金</v>
          </cell>
          <cell r="B614">
            <v>0</v>
          </cell>
          <cell r="C614">
            <v>0</v>
          </cell>
        </row>
        <row r="615">
          <cell r="A615" t="str">
            <v>      交强险增值税补助基金支出</v>
          </cell>
        </row>
        <row r="616">
          <cell r="A616" t="str">
            <v>      交强险罚款收入补助基金支出</v>
          </cell>
        </row>
        <row r="617">
          <cell r="A617" t="str">
            <v>    其他生活救助</v>
          </cell>
          <cell r="B617">
            <v>0</v>
          </cell>
          <cell r="C617">
            <v>0</v>
          </cell>
        </row>
        <row r="618">
          <cell r="A618" t="str">
            <v>      其他城市生活救助</v>
          </cell>
        </row>
        <row r="619">
          <cell r="A619" t="str">
            <v>      其他农村生活救助</v>
          </cell>
        </row>
        <row r="620">
          <cell r="A620" t="str">
            <v>    财政对基本养老保险基金的补助</v>
          </cell>
          <cell r="B620">
            <v>0</v>
          </cell>
          <cell r="C620">
            <v>0</v>
          </cell>
        </row>
        <row r="621">
          <cell r="A621" t="str">
            <v>      财政对企业职工基本养老保险基金的补助</v>
          </cell>
        </row>
        <row r="622">
          <cell r="A622" t="str">
            <v>      财政对城乡居民基本养老保险基金的补助</v>
          </cell>
        </row>
        <row r="623">
          <cell r="A623" t="str">
            <v>      财政对其他基本养老保险基金的补助</v>
          </cell>
        </row>
        <row r="624">
          <cell r="A624" t="str">
            <v>    财政对其他社会保险基金的补助</v>
          </cell>
          <cell r="B624">
            <v>0</v>
          </cell>
          <cell r="C624">
            <v>0</v>
          </cell>
        </row>
        <row r="625">
          <cell r="A625" t="str">
            <v>      财政对失业保险基金的补助</v>
          </cell>
        </row>
        <row r="626">
          <cell r="A626" t="str">
            <v>      财政对工伤保险基金的补助</v>
          </cell>
        </row>
        <row r="627">
          <cell r="A627" t="str">
            <v>      财政对生育保险基金的补助</v>
          </cell>
        </row>
        <row r="628">
          <cell r="A628" t="str">
            <v>      其他财政对社会保险基金的补助</v>
          </cell>
        </row>
        <row r="629">
          <cell r="A629" t="str">
            <v>    退役军人管理事务</v>
          </cell>
          <cell r="B629">
            <v>0</v>
          </cell>
          <cell r="C629">
            <v>0</v>
          </cell>
        </row>
        <row r="630">
          <cell r="A630" t="str">
            <v>      行政运行</v>
          </cell>
        </row>
        <row r="631">
          <cell r="A631" t="str">
            <v>      一般行政管理事务</v>
          </cell>
        </row>
        <row r="632">
          <cell r="A632" t="str">
            <v>      机关服务</v>
          </cell>
        </row>
        <row r="633">
          <cell r="A633" t="str">
            <v>      拥军优属</v>
          </cell>
        </row>
        <row r="634">
          <cell r="A634" t="str">
            <v>      部队供应</v>
          </cell>
        </row>
        <row r="635">
          <cell r="A635" t="str">
            <v>      事业运行</v>
          </cell>
        </row>
        <row r="636">
          <cell r="A636" t="str">
            <v>      其他退役军人事务管理支出</v>
          </cell>
        </row>
        <row r="637">
          <cell r="A637" t="str">
            <v>    其他社会保障和就业支出</v>
          </cell>
        </row>
        <row r="638">
          <cell r="A638" t="str">
            <v>九、卫生健康支出</v>
          </cell>
          <cell r="B638">
            <v>2</v>
          </cell>
          <cell r="C638">
            <v>7</v>
          </cell>
        </row>
        <row r="639">
          <cell r="A639" t="str">
            <v>    卫生健康管理事务</v>
          </cell>
          <cell r="B639">
            <v>0</v>
          </cell>
          <cell r="C639">
            <v>0</v>
          </cell>
        </row>
        <row r="640">
          <cell r="A640" t="str">
            <v>      行政运行</v>
          </cell>
        </row>
        <row r="641">
          <cell r="A641" t="str">
            <v>      一般行政管理事务</v>
          </cell>
        </row>
        <row r="642">
          <cell r="A642" t="str">
            <v>      机关服务</v>
          </cell>
        </row>
        <row r="643">
          <cell r="A643" t="str">
            <v>      其他卫生健康管理事务支出</v>
          </cell>
        </row>
        <row r="644">
          <cell r="A644" t="str">
            <v>    公立医院</v>
          </cell>
          <cell r="B644">
            <v>0</v>
          </cell>
          <cell r="C644">
            <v>0</v>
          </cell>
        </row>
        <row r="645">
          <cell r="A645" t="str">
            <v>      综合医院</v>
          </cell>
        </row>
        <row r="646">
          <cell r="A646" t="str">
            <v>      中医（民族）医院</v>
          </cell>
        </row>
        <row r="647">
          <cell r="A647" t="str">
            <v>      传染病医院</v>
          </cell>
        </row>
        <row r="648">
          <cell r="A648" t="str">
            <v>      职业病防治医院</v>
          </cell>
        </row>
        <row r="649">
          <cell r="A649" t="str">
            <v>      精神病医院</v>
          </cell>
        </row>
        <row r="650">
          <cell r="A650" t="str">
            <v>      妇产医院</v>
          </cell>
        </row>
        <row r="651">
          <cell r="A651" t="str">
            <v>      儿童医院</v>
          </cell>
        </row>
        <row r="652">
          <cell r="A652" t="str">
            <v>      其他专科医院</v>
          </cell>
        </row>
        <row r="653">
          <cell r="A653" t="str">
            <v>      福利医院</v>
          </cell>
        </row>
        <row r="654">
          <cell r="A654" t="str">
            <v>      行业医院</v>
          </cell>
        </row>
        <row r="655">
          <cell r="A655" t="str">
            <v>      处理医疗欠费</v>
          </cell>
        </row>
        <row r="656">
          <cell r="A656" t="str">
            <v>      其他公立医院支出</v>
          </cell>
        </row>
        <row r="657">
          <cell r="A657" t="str">
            <v>    基层医疗卫生机构</v>
          </cell>
          <cell r="B657">
            <v>0</v>
          </cell>
          <cell r="C657">
            <v>0</v>
          </cell>
        </row>
        <row r="658">
          <cell r="A658" t="str">
            <v>      城市社区卫生机构</v>
          </cell>
        </row>
        <row r="659">
          <cell r="A659" t="str">
            <v>      乡镇卫生院</v>
          </cell>
        </row>
        <row r="660">
          <cell r="A660" t="str">
            <v>      其他基层医疗卫生机构支出</v>
          </cell>
        </row>
        <row r="661">
          <cell r="A661" t="str">
            <v>    公共卫生</v>
          </cell>
          <cell r="B661">
            <v>0</v>
          </cell>
          <cell r="C661">
            <v>0</v>
          </cell>
        </row>
        <row r="662">
          <cell r="A662" t="str">
            <v>      疾病预防控制机构</v>
          </cell>
        </row>
        <row r="663">
          <cell r="A663" t="str">
            <v>      卫生监督机构</v>
          </cell>
        </row>
        <row r="664">
          <cell r="A664" t="str">
            <v>      妇幼保健机构</v>
          </cell>
        </row>
        <row r="665">
          <cell r="A665" t="str">
            <v>      精神卫生机构</v>
          </cell>
        </row>
        <row r="666">
          <cell r="A666" t="str">
            <v>      应急救治机构</v>
          </cell>
        </row>
        <row r="667">
          <cell r="A667" t="str">
            <v>      采供血机构</v>
          </cell>
        </row>
        <row r="668">
          <cell r="A668" t="str">
            <v>      其他专业公共卫生机构</v>
          </cell>
        </row>
        <row r="669">
          <cell r="A669" t="str">
            <v>      基本公共卫生服务</v>
          </cell>
        </row>
        <row r="670">
          <cell r="A670" t="str">
            <v>      重大公共卫生专项</v>
          </cell>
        </row>
        <row r="671">
          <cell r="A671" t="str">
            <v>      突发公共卫生事件应急处理</v>
          </cell>
        </row>
        <row r="672">
          <cell r="A672" t="str">
            <v>      其他公共卫生支出</v>
          </cell>
        </row>
        <row r="673">
          <cell r="A673" t="str">
            <v>    中医药</v>
          </cell>
          <cell r="B673">
            <v>0</v>
          </cell>
          <cell r="C673">
            <v>0</v>
          </cell>
        </row>
        <row r="674">
          <cell r="A674" t="str">
            <v>      中医（民族医）药专项</v>
          </cell>
        </row>
        <row r="675">
          <cell r="A675" t="str">
            <v>      其他中医药支出</v>
          </cell>
        </row>
        <row r="676">
          <cell r="A676" t="str">
            <v>    计划生育事务</v>
          </cell>
          <cell r="B676">
            <v>2</v>
          </cell>
          <cell r="C676">
            <v>7</v>
          </cell>
        </row>
        <row r="677">
          <cell r="A677" t="str">
            <v>      计划生育机构</v>
          </cell>
        </row>
        <row r="678">
          <cell r="A678" t="str">
            <v>      计划生育服务</v>
          </cell>
        </row>
        <row r="678">
          <cell r="C678">
            <v>2</v>
          </cell>
        </row>
        <row r="679">
          <cell r="A679" t="str">
            <v>      其他计划生育事务支出</v>
          </cell>
          <cell r="B679">
            <v>2</v>
          </cell>
          <cell r="C679">
            <v>5</v>
          </cell>
        </row>
        <row r="680">
          <cell r="A680" t="str">
            <v>    行政事业单位医疗</v>
          </cell>
          <cell r="B680">
            <v>0</v>
          </cell>
          <cell r="C680">
            <v>0</v>
          </cell>
        </row>
        <row r="681">
          <cell r="A681" t="str">
            <v>      行政单位医疗</v>
          </cell>
        </row>
        <row r="682">
          <cell r="A682" t="str">
            <v>      事业单位医疗</v>
          </cell>
        </row>
        <row r="683">
          <cell r="A683" t="str">
            <v>      公务员医疗补助</v>
          </cell>
        </row>
        <row r="684">
          <cell r="A684" t="str">
            <v>      其他行政事业单位医疗支出</v>
          </cell>
        </row>
        <row r="685">
          <cell r="A685" t="str">
            <v>    财政对基本医疗保险基金的补助</v>
          </cell>
          <cell r="B685">
            <v>0</v>
          </cell>
          <cell r="C685">
            <v>0</v>
          </cell>
        </row>
        <row r="686">
          <cell r="A686" t="str">
            <v>      财政对职工基本医疗保险基金的补助</v>
          </cell>
        </row>
        <row r="687">
          <cell r="A687" t="str">
            <v>      财政对城乡居民基本医疗保险基金的补助</v>
          </cell>
        </row>
        <row r="688">
          <cell r="A688" t="str">
            <v>      财政对其他基本医疗保险基金的补助</v>
          </cell>
        </row>
        <row r="689">
          <cell r="A689" t="str">
            <v>    医疗救助</v>
          </cell>
          <cell r="B689">
            <v>0</v>
          </cell>
          <cell r="C689">
            <v>0</v>
          </cell>
        </row>
        <row r="690">
          <cell r="A690" t="str">
            <v>      城乡医疗救助</v>
          </cell>
        </row>
        <row r="691">
          <cell r="A691" t="str">
            <v>      疾病应急救助</v>
          </cell>
        </row>
        <row r="692">
          <cell r="A692" t="str">
            <v>      其他医疗救助支出</v>
          </cell>
        </row>
        <row r="693">
          <cell r="A693" t="str">
            <v>    优抚对象医疗</v>
          </cell>
          <cell r="B693">
            <v>0</v>
          </cell>
          <cell r="C693">
            <v>0</v>
          </cell>
        </row>
        <row r="694">
          <cell r="A694" t="str">
            <v>      优抚对象医疗补助</v>
          </cell>
        </row>
        <row r="695">
          <cell r="A695" t="str">
            <v>      其他优抚对象医疗支出</v>
          </cell>
        </row>
        <row r="696">
          <cell r="A696" t="str">
            <v>    医疗保障管理事务</v>
          </cell>
          <cell r="B696">
            <v>0</v>
          </cell>
          <cell r="C696">
            <v>0</v>
          </cell>
        </row>
        <row r="697">
          <cell r="A697" t="str">
            <v>      行政运行</v>
          </cell>
        </row>
        <row r="698">
          <cell r="A698" t="str">
            <v>      一般行政管理事务</v>
          </cell>
        </row>
        <row r="699">
          <cell r="A699" t="str">
            <v>      机关服务</v>
          </cell>
        </row>
        <row r="700">
          <cell r="A700" t="str">
            <v>      信息化建设</v>
          </cell>
        </row>
        <row r="701">
          <cell r="A701" t="str">
            <v>      医疗保障政策管理</v>
          </cell>
        </row>
        <row r="702">
          <cell r="A702" t="str">
            <v>      医疗保障经办事务</v>
          </cell>
        </row>
        <row r="703">
          <cell r="A703" t="str">
            <v>      事业运行</v>
          </cell>
        </row>
        <row r="704">
          <cell r="A704" t="str">
            <v>      其他医疗保障管理事务支出</v>
          </cell>
        </row>
        <row r="705">
          <cell r="A705" t="str">
            <v>    老龄卫生健康服务</v>
          </cell>
          <cell r="B705">
            <v>0</v>
          </cell>
          <cell r="C705">
            <v>0</v>
          </cell>
        </row>
        <row r="706">
          <cell r="A706" t="str">
            <v>      老龄卫生健康服务</v>
          </cell>
        </row>
        <row r="707">
          <cell r="A707" t="str">
            <v>    其他卫生健康支出</v>
          </cell>
          <cell r="B707">
            <v>0</v>
          </cell>
          <cell r="C707">
            <v>0</v>
          </cell>
        </row>
        <row r="708">
          <cell r="A708" t="str">
            <v>      其他卫生健康支出</v>
          </cell>
        </row>
        <row r="709">
          <cell r="A709" t="str">
            <v>十、节能环保支出</v>
          </cell>
          <cell r="B709">
            <v>1088</v>
          </cell>
          <cell r="C709">
            <v>750</v>
          </cell>
        </row>
        <row r="710">
          <cell r="A710" t="str">
            <v>    环境保护管理事务</v>
          </cell>
          <cell r="B710">
            <v>283</v>
          </cell>
          <cell r="C710">
            <v>290</v>
          </cell>
        </row>
        <row r="711">
          <cell r="A711" t="str">
            <v>      行政运行</v>
          </cell>
          <cell r="B711">
            <v>146</v>
          </cell>
          <cell r="C711">
            <v>143</v>
          </cell>
        </row>
        <row r="712">
          <cell r="A712" t="str">
            <v>      一般行政管理事务</v>
          </cell>
          <cell r="B712">
            <v>0</v>
          </cell>
        </row>
        <row r="713">
          <cell r="A713" t="str">
            <v>      机关服务</v>
          </cell>
          <cell r="B713">
            <v>0</v>
          </cell>
        </row>
        <row r="714">
          <cell r="A714" t="str">
            <v>      生态环境保护宣传</v>
          </cell>
          <cell r="B714">
            <v>0</v>
          </cell>
        </row>
        <row r="715">
          <cell r="A715" t="str">
            <v>      环境保护法规、规划及标准</v>
          </cell>
          <cell r="B715">
            <v>0</v>
          </cell>
        </row>
        <row r="716">
          <cell r="A716" t="str">
            <v>      生态环境国际合作及履约</v>
          </cell>
          <cell r="B716">
            <v>0</v>
          </cell>
        </row>
        <row r="717">
          <cell r="A717" t="str">
            <v>      生态环境保护行政许可</v>
          </cell>
          <cell r="B717">
            <v>0</v>
          </cell>
        </row>
        <row r="718">
          <cell r="A718" t="str">
            <v>      其他环境保护管理事务支出</v>
          </cell>
          <cell r="B718">
            <v>137</v>
          </cell>
          <cell r="C718">
            <v>147</v>
          </cell>
        </row>
        <row r="719">
          <cell r="A719" t="str">
            <v>    环境监测与监察</v>
          </cell>
          <cell r="B719">
            <v>0</v>
          </cell>
          <cell r="C719">
            <v>0</v>
          </cell>
        </row>
        <row r="720">
          <cell r="A720" t="str">
            <v>      建设项目环评审查与监督</v>
          </cell>
        </row>
        <row r="721">
          <cell r="A721" t="str">
            <v>      核与辐射安全监督</v>
          </cell>
        </row>
        <row r="722">
          <cell r="A722" t="str">
            <v>      其他环境监测与监察支出</v>
          </cell>
        </row>
        <row r="723">
          <cell r="A723" t="str">
            <v>    污染防治</v>
          </cell>
          <cell r="B723">
            <v>805</v>
          </cell>
          <cell r="C723">
            <v>460</v>
          </cell>
        </row>
        <row r="724">
          <cell r="A724" t="str">
            <v>      大气</v>
          </cell>
          <cell r="B724">
            <v>65</v>
          </cell>
          <cell r="C724">
            <v>80</v>
          </cell>
        </row>
        <row r="725">
          <cell r="A725" t="str">
            <v>      水体</v>
          </cell>
          <cell r="B725">
            <v>720</v>
          </cell>
          <cell r="C725">
            <v>360</v>
          </cell>
        </row>
        <row r="726">
          <cell r="A726" t="str">
            <v>      噪声</v>
          </cell>
          <cell r="B726">
            <v>0</v>
          </cell>
        </row>
        <row r="727">
          <cell r="A727" t="str">
            <v>      固体废弃物与化学品</v>
          </cell>
          <cell r="B727">
            <v>0</v>
          </cell>
        </row>
        <row r="728">
          <cell r="A728" t="str">
            <v>      放射源和放射性废物监管</v>
          </cell>
          <cell r="B728">
            <v>0</v>
          </cell>
        </row>
        <row r="729">
          <cell r="A729" t="str">
            <v>      辐射</v>
          </cell>
        </row>
        <row r="730">
          <cell r="A730" t="str">
            <v>      其他污染防治支出</v>
          </cell>
          <cell r="B730">
            <v>20</v>
          </cell>
          <cell r="C730">
            <v>20</v>
          </cell>
        </row>
        <row r="731">
          <cell r="A731" t="str">
            <v>    自然生态保护</v>
          </cell>
          <cell r="B731">
            <v>0</v>
          </cell>
          <cell r="C731">
            <v>0</v>
          </cell>
        </row>
        <row r="732">
          <cell r="A732" t="str">
            <v>      生态保护</v>
          </cell>
        </row>
        <row r="733">
          <cell r="A733" t="str">
            <v>      农村环境保护</v>
          </cell>
        </row>
        <row r="734">
          <cell r="A734" t="str">
            <v>      自然保护区</v>
          </cell>
        </row>
        <row r="735">
          <cell r="A735" t="str">
            <v>      生物及物种资源保护</v>
          </cell>
        </row>
        <row r="736">
          <cell r="A736" t="str">
            <v>      其他自然生态保护支出</v>
          </cell>
        </row>
        <row r="737">
          <cell r="A737" t="str">
            <v>    天然林保护</v>
          </cell>
          <cell r="B737">
            <v>0</v>
          </cell>
          <cell r="C737">
            <v>0</v>
          </cell>
        </row>
        <row r="738">
          <cell r="A738" t="str">
            <v>      森林管护</v>
          </cell>
        </row>
        <row r="739">
          <cell r="A739" t="str">
            <v>      社会保险补助</v>
          </cell>
        </row>
        <row r="740">
          <cell r="A740" t="str">
            <v>      政策性社会性支出补助</v>
          </cell>
        </row>
        <row r="741">
          <cell r="A741" t="str">
            <v>      天然林保护工程建设</v>
          </cell>
        </row>
        <row r="742">
          <cell r="A742" t="str">
            <v>      停伐补助</v>
          </cell>
        </row>
        <row r="743">
          <cell r="A743" t="str">
            <v>      其他天然林保护支出</v>
          </cell>
        </row>
        <row r="744">
          <cell r="A744" t="str">
            <v>    退耕还林</v>
          </cell>
          <cell r="B744">
            <v>0</v>
          </cell>
          <cell r="C744">
            <v>0</v>
          </cell>
        </row>
        <row r="745">
          <cell r="A745" t="str">
            <v>      退耕现金</v>
          </cell>
        </row>
        <row r="746">
          <cell r="A746" t="str">
            <v>      退耕还林粮食折现补贴</v>
          </cell>
        </row>
        <row r="747">
          <cell r="A747" t="str">
            <v>      退耕还林粮食费用补贴</v>
          </cell>
        </row>
        <row r="748">
          <cell r="A748" t="str">
            <v>      退耕还林工程建设</v>
          </cell>
        </row>
        <row r="749">
          <cell r="A749" t="str">
            <v>      其他退耕还林支出</v>
          </cell>
        </row>
        <row r="750">
          <cell r="A750" t="str">
            <v>    风沙荒漠治理</v>
          </cell>
          <cell r="B750">
            <v>0</v>
          </cell>
          <cell r="C750">
            <v>0</v>
          </cell>
        </row>
        <row r="751">
          <cell r="A751" t="str">
            <v>      京津风沙源治理工程建设</v>
          </cell>
        </row>
        <row r="752">
          <cell r="A752" t="str">
            <v>      其他风沙荒漠治理支出</v>
          </cell>
        </row>
        <row r="753">
          <cell r="A753" t="str">
            <v>    退牧还草</v>
          </cell>
          <cell r="B753">
            <v>0</v>
          </cell>
          <cell r="C753">
            <v>0</v>
          </cell>
        </row>
        <row r="754">
          <cell r="A754" t="str">
            <v>      退牧还草工程建设</v>
          </cell>
        </row>
        <row r="755">
          <cell r="A755" t="str">
            <v>      其他退牧还草支出</v>
          </cell>
        </row>
        <row r="756">
          <cell r="A756" t="str">
            <v>    已垦草原退耕还草</v>
          </cell>
        </row>
        <row r="757">
          <cell r="A757" t="str">
            <v>    能源节约利用</v>
          </cell>
        </row>
        <row r="758">
          <cell r="A758" t="str">
            <v>    污染减排</v>
          </cell>
          <cell r="B758">
            <v>0</v>
          </cell>
          <cell r="C758">
            <v>0</v>
          </cell>
        </row>
        <row r="759">
          <cell r="A759" t="str">
            <v>      生态环境监测与信息</v>
          </cell>
        </row>
        <row r="760">
          <cell r="A760" t="str">
            <v>      生态环境执法监察</v>
          </cell>
        </row>
        <row r="761">
          <cell r="A761" t="str">
            <v>      减排专项支出</v>
          </cell>
        </row>
        <row r="762">
          <cell r="A762" t="str">
            <v>      清洁生产专项支出</v>
          </cell>
        </row>
        <row r="763">
          <cell r="A763" t="str">
            <v>      其他污染减排支出</v>
          </cell>
        </row>
        <row r="764">
          <cell r="A764" t="str">
            <v>    可再生能源</v>
          </cell>
        </row>
        <row r="765">
          <cell r="A765" t="str">
            <v>    循环经济</v>
          </cell>
        </row>
        <row r="766">
          <cell r="A766" t="str">
            <v>    能源管理事务</v>
          </cell>
          <cell r="B766">
            <v>0</v>
          </cell>
          <cell r="C766">
            <v>0</v>
          </cell>
        </row>
        <row r="767">
          <cell r="A767" t="str">
            <v>      行政运行</v>
          </cell>
        </row>
        <row r="768">
          <cell r="A768" t="str">
            <v>      一般行政管理事务</v>
          </cell>
        </row>
        <row r="769">
          <cell r="A769" t="str">
            <v>      机关服务</v>
          </cell>
        </row>
        <row r="770">
          <cell r="A770" t="str">
            <v>      能源预测预警</v>
          </cell>
        </row>
        <row r="771">
          <cell r="A771" t="str">
            <v>      能源战略规划与实施</v>
          </cell>
        </row>
        <row r="772">
          <cell r="A772" t="str">
            <v>      能源科技装备</v>
          </cell>
        </row>
        <row r="773">
          <cell r="A773" t="str">
            <v>      能源行业管理</v>
          </cell>
        </row>
        <row r="774">
          <cell r="A774" t="str">
            <v>      能源管理</v>
          </cell>
        </row>
        <row r="775">
          <cell r="A775" t="str">
            <v>      石油储备发展管理</v>
          </cell>
        </row>
        <row r="776">
          <cell r="A776" t="str">
            <v>      能源调查</v>
          </cell>
        </row>
        <row r="777">
          <cell r="A777" t="str">
            <v>      信息化建设</v>
          </cell>
        </row>
        <row r="778">
          <cell r="A778" t="str">
            <v>      农村电网建设</v>
          </cell>
        </row>
        <row r="779">
          <cell r="A779" t="str">
            <v>      事业运行</v>
          </cell>
        </row>
        <row r="780">
          <cell r="A780" t="str">
            <v>      其他能源管理事务支出</v>
          </cell>
        </row>
        <row r="781">
          <cell r="A781" t="str">
            <v>    其他节能环保支出</v>
          </cell>
        </row>
        <row r="782">
          <cell r="A782" t="str">
            <v>十一、城乡社区支出</v>
          </cell>
          <cell r="B782">
            <v>63328</v>
          </cell>
          <cell r="C782">
            <v>65465</v>
          </cell>
        </row>
        <row r="783">
          <cell r="A783" t="str">
            <v>      城乡社区管理事务</v>
          </cell>
          <cell r="B783">
            <v>1705</v>
          </cell>
          <cell r="C783">
            <v>1731</v>
          </cell>
        </row>
        <row r="784">
          <cell r="A784" t="str">
            <v>        行政运行</v>
          </cell>
          <cell r="B784">
            <v>647</v>
          </cell>
          <cell r="C784">
            <v>907</v>
          </cell>
        </row>
        <row r="785">
          <cell r="A785" t="str">
            <v>        一般行政管理事务</v>
          </cell>
          <cell r="B785">
            <v>0</v>
          </cell>
        </row>
        <row r="786">
          <cell r="A786" t="str">
            <v>        机关服务</v>
          </cell>
          <cell r="B786">
            <v>0</v>
          </cell>
        </row>
        <row r="787">
          <cell r="A787" t="str">
            <v>        城管执法</v>
          </cell>
          <cell r="B787">
            <v>158</v>
          </cell>
          <cell r="C787">
            <v>259</v>
          </cell>
        </row>
        <row r="788">
          <cell r="A788" t="str">
            <v>        工程建设国家标准规范编制与监管</v>
          </cell>
          <cell r="B788">
            <v>0</v>
          </cell>
        </row>
        <row r="789">
          <cell r="A789" t="str">
            <v>        工程建设管理</v>
          </cell>
          <cell r="B789">
            <v>340</v>
          </cell>
          <cell r="C789">
            <v>85</v>
          </cell>
        </row>
        <row r="790">
          <cell r="A790" t="str">
            <v>        市政公用行业市场监管</v>
          </cell>
          <cell r="B790">
            <v>0</v>
          </cell>
        </row>
        <row r="791">
          <cell r="A791" t="str">
            <v>        住宅建设与房地产市场监管</v>
          </cell>
          <cell r="B791">
            <v>0</v>
          </cell>
        </row>
        <row r="792">
          <cell r="A792" t="str">
            <v>        执业资格注册、资质审查</v>
          </cell>
          <cell r="B792">
            <v>0</v>
          </cell>
        </row>
        <row r="793">
          <cell r="A793" t="str">
            <v>        其他城乡社区管理事务支出</v>
          </cell>
          <cell r="B793">
            <v>560</v>
          </cell>
          <cell r="C793">
            <v>480</v>
          </cell>
        </row>
        <row r="794">
          <cell r="A794" t="str">
            <v>      城乡社区规划与管理</v>
          </cell>
          <cell r="B794">
            <v>204</v>
          </cell>
          <cell r="C794">
            <v>494</v>
          </cell>
        </row>
        <row r="795">
          <cell r="A795" t="str">
            <v>      城乡社区公共设施</v>
          </cell>
          <cell r="B795">
            <v>61221</v>
          </cell>
          <cell r="C795">
            <v>63086</v>
          </cell>
        </row>
        <row r="796">
          <cell r="A796" t="str">
            <v>        小城镇基础设施建设</v>
          </cell>
        </row>
        <row r="797">
          <cell r="A797" t="str">
            <v>        其他城乡社区公共设施支出</v>
          </cell>
          <cell r="B797">
            <v>61221</v>
          </cell>
          <cell r="C797">
            <v>63086</v>
          </cell>
        </row>
        <row r="798">
          <cell r="A798" t="str">
            <v>      城乡社区环境卫生</v>
          </cell>
          <cell r="B798">
            <v>198</v>
          </cell>
          <cell r="C798">
            <v>154</v>
          </cell>
        </row>
        <row r="799">
          <cell r="A799" t="str">
            <v>      建设市场管理与监督</v>
          </cell>
        </row>
        <row r="800">
          <cell r="A800" t="str">
            <v>      其他城乡社区支出</v>
          </cell>
        </row>
        <row r="801">
          <cell r="A801" t="str">
            <v>十二、农林水支出</v>
          </cell>
          <cell r="B801">
            <v>1710</v>
          </cell>
          <cell r="C801">
            <v>811</v>
          </cell>
        </row>
        <row r="802">
          <cell r="A802" t="str">
            <v>      农业</v>
          </cell>
          <cell r="B802">
            <v>0</v>
          </cell>
          <cell r="C802">
            <v>0</v>
          </cell>
        </row>
        <row r="803">
          <cell r="A803" t="str">
            <v>        行政运行</v>
          </cell>
        </row>
        <row r="804">
          <cell r="A804" t="str">
            <v>        一般行政管理事务</v>
          </cell>
        </row>
        <row r="805">
          <cell r="A805" t="str">
            <v>        机关服务</v>
          </cell>
        </row>
        <row r="806">
          <cell r="A806" t="str">
            <v>        事业运行</v>
          </cell>
        </row>
        <row r="807">
          <cell r="A807" t="str">
            <v>        农垦运行</v>
          </cell>
        </row>
        <row r="808">
          <cell r="A808" t="str">
            <v>        科技转化与推广服务</v>
          </cell>
        </row>
        <row r="809">
          <cell r="A809" t="str">
            <v>        病虫害控制</v>
          </cell>
        </row>
        <row r="810">
          <cell r="A810" t="str">
            <v>        农产品质量安全</v>
          </cell>
        </row>
        <row r="811">
          <cell r="A811" t="str">
            <v>        执法监管</v>
          </cell>
        </row>
        <row r="812">
          <cell r="A812" t="str">
            <v>        统计监测与信息服务</v>
          </cell>
        </row>
        <row r="813">
          <cell r="A813" t="str">
            <v>        农业行业业务管理</v>
          </cell>
        </row>
        <row r="814">
          <cell r="A814" t="str">
            <v>        对外交流与合作</v>
          </cell>
        </row>
        <row r="815">
          <cell r="A815" t="str">
            <v>        防灾救灾</v>
          </cell>
        </row>
        <row r="816">
          <cell r="A816" t="str">
            <v>        稳定农民收入补贴</v>
          </cell>
        </row>
        <row r="817">
          <cell r="A817" t="str">
            <v>        农业结构调整补贴</v>
          </cell>
        </row>
        <row r="818">
          <cell r="A818" t="str">
            <v>        农业生产支持补贴</v>
          </cell>
        </row>
        <row r="819">
          <cell r="A819" t="str">
            <v>        农业组织化与产业化经营</v>
          </cell>
        </row>
        <row r="820">
          <cell r="A820" t="str">
            <v>        农产品加工与促销</v>
          </cell>
        </row>
        <row r="821">
          <cell r="A821" t="str">
            <v>        农村公益事业</v>
          </cell>
        </row>
        <row r="822">
          <cell r="A822" t="str">
            <v>        农业资源保护修复与利用</v>
          </cell>
        </row>
        <row r="823">
          <cell r="A823" t="str">
            <v>        农村道路建设</v>
          </cell>
        </row>
        <row r="824">
          <cell r="A824" t="str">
            <v>        成品油价格改革对渔业的补贴</v>
          </cell>
        </row>
        <row r="825">
          <cell r="A825" t="str">
            <v>        对高校毕业生到基层任职补助</v>
          </cell>
        </row>
        <row r="826">
          <cell r="A826" t="str">
            <v>        其他农业支出</v>
          </cell>
        </row>
        <row r="827">
          <cell r="A827" t="str">
            <v>      林业和草原</v>
          </cell>
          <cell r="B827">
            <v>0</v>
          </cell>
          <cell r="C827">
            <v>0</v>
          </cell>
        </row>
        <row r="828">
          <cell r="A828" t="str">
            <v>        行政运行</v>
          </cell>
        </row>
        <row r="829">
          <cell r="A829" t="str">
            <v>        一般行政管理事务</v>
          </cell>
        </row>
        <row r="830">
          <cell r="A830" t="str">
            <v>        机关服务</v>
          </cell>
        </row>
        <row r="831">
          <cell r="A831" t="str">
            <v>        事业机构</v>
          </cell>
        </row>
        <row r="832">
          <cell r="A832" t="str">
            <v>        森林培育</v>
          </cell>
        </row>
        <row r="833">
          <cell r="A833" t="str">
            <v>        技术推广与转化</v>
          </cell>
        </row>
        <row r="834">
          <cell r="A834" t="str">
            <v>        森林资源管理</v>
          </cell>
        </row>
        <row r="835">
          <cell r="A835" t="str">
            <v>        森林生态效益补偿</v>
          </cell>
        </row>
        <row r="836">
          <cell r="A836" t="str">
            <v>        自然保护区等管理</v>
          </cell>
        </row>
        <row r="837">
          <cell r="A837" t="str">
            <v>        动植物保护</v>
          </cell>
        </row>
        <row r="838">
          <cell r="A838" t="str">
            <v>        湿地保护</v>
          </cell>
        </row>
        <row r="839">
          <cell r="A839" t="str">
            <v>        执法与监督</v>
          </cell>
        </row>
        <row r="840">
          <cell r="A840" t="str">
            <v>        防沙治沙</v>
          </cell>
        </row>
        <row r="841">
          <cell r="A841" t="str">
            <v>        对外合作与交流</v>
          </cell>
        </row>
        <row r="842">
          <cell r="A842" t="str">
            <v>        产业化管理</v>
          </cell>
        </row>
        <row r="843">
          <cell r="A843" t="str">
            <v>        信息管理</v>
          </cell>
        </row>
        <row r="844">
          <cell r="A844" t="str">
            <v>        林区公共支出</v>
          </cell>
        </row>
        <row r="845">
          <cell r="A845" t="str">
            <v>        贷款贴息</v>
          </cell>
        </row>
        <row r="846">
          <cell r="A846" t="str">
            <v>        成品油价格改革对林业的补贴</v>
          </cell>
        </row>
        <row r="847">
          <cell r="A847" t="str">
            <v>        防灾减灾</v>
          </cell>
        </row>
        <row r="848">
          <cell r="A848" t="str">
            <v>        国家公园</v>
          </cell>
        </row>
        <row r="849">
          <cell r="A849" t="str">
            <v>        草原管理</v>
          </cell>
        </row>
        <row r="850">
          <cell r="A850" t="str">
            <v>        行业业务管理</v>
          </cell>
        </row>
        <row r="851">
          <cell r="A851" t="str">
            <v>        其他林业和草原支出</v>
          </cell>
        </row>
        <row r="852">
          <cell r="A852" t="str">
            <v>      水利</v>
          </cell>
          <cell r="B852">
            <v>64</v>
          </cell>
          <cell r="C852">
            <v>20</v>
          </cell>
        </row>
        <row r="853">
          <cell r="A853" t="str">
            <v>        行政运行</v>
          </cell>
        </row>
        <row r="854">
          <cell r="A854" t="str">
            <v>        一般行政管理事务</v>
          </cell>
        </row>
        <row r="855">
          <cell r="A855" t="str">
            <v>        机关服务</v>
          </cell>
        </row>
        <row r="856">
          <cell r="A856" t="str">
            <v>        水利行业业务管理</v>
          </cell>
        </row>
        <row r="857">
          <cell r="A857" t="str">
            <v>        水利工程建设</v>
          </cell>
        </row>
        <row r="858">
          <cell r="A858" t="str">
            <v>        水利工程运行与维护</v>
          </cell>
        </row>
        <row r="859">
          <cell r="A859" t="str">
            <v>        长江黄河等流域管理</v>
          </cell>
        </row>
        <row r="860">
          <cell r="A860" t="str">
            <v>        水利前期工作</v>
          </cell>
        </row>
        <row r="861">
          <cell r="A861" t="str">
            <v>        水利执法监督</v>
          </cell>
        </row>
        <row r="862">
          <cell r="A862" t="str">
            <v>        水土保持</v>
          </cell>
        </row>
        <row r="863">
          <cell r="A863" t="str">
            <v>        水资源节约管理与保护</v>
          </cell>
        </row>
        <row r="864">
          <cell r="A864" t="str">
            <v>        水质监测</v>
          </cell>
        </row>
        <row r="865">
          <cell r="A865" t="str">
            <v>        水文测报</v>
          </cell>
        </row>
        <row r="866">
          <cell r="A866" t="str">
            <v>        防汛</v>
          </cell>
          <cell r="B866">
            <v>64</v>
          </cell>
          <cell r="C866">
            <v>20</v>
          </cell>
        </row>
        <row r="867">
          <cell r="A867" t="str">
            <v>        抗旱</v>
          </cell>
        </row>
        <row r="868">
          <cell r="A868" t="str">
            <v>        农田水利</v>
          </cell>
        </row>
        <row r="869">
          <cell r="A869" t="str">
            <v>        水利技术推广</v>
          </cell>
        </row>
        <row r="870">
          <cell r="A870" t="str">
            <v>        国际河流治理与管理</v>
          </cell>
        </row>
        <row r="871">
          <cell r="A871" t="str">
            <v>        江河湖库水系综合整治</v>
          </cell>
        </row>
        <row r="872">
          <cell r="A872" t="str">
            <v>        大中型水库移民后期扶持专项支出</v>
          </cell>
        </row>
        <row r="873">
          <cell r="A873" t="str">
            <v>        水利安全监督</v>
          </cell>
        </row>
        <row r="874">
          <cell r="A874" t="str">
            <v>        信息管理</v>
          </cell>
        </row>
        <row r="875">
          <cell r="A875" t="str">
            <v>        水利建设移民支出</v>
          </cell>
        </row>
        <row r="876">
          <cell r="A876" t="str">
            <v>        农村人畜饮水</v>
          </cell>
        </row>
        <row r="877">
          <cell r="A877" t="str">
            <v>        其他水利支出</v>
          </cell>
        </row>
        <row r="878">
          <cell r="A878" t="str">
            <v>      南水北调</v>
          </cell>
          <cell r="B878">
            <v>0</v>
          </cell>
          <cell r="C878">
            <v>0</v>
          </cell>
        </row>
        <row r="879">
          <cell r="A879" t="str">
            <v>        行政运行</v>
          </cell>
        </row>
        <row r="880">
          <cell r="A880" t="str">
            <v>        一般行政管理事务</v>
          </cell>
        </row>
        <row r="881">
          <cell r="A881" t="str">
            <v>        机关服务</v>
          </cell>
        </row>
        <row r="882">
          <cell r="A882" t="str">
            <v>        南水北调工程建设</v>
          </cell>
        </row>
        <row r="883">
          <cell r="A883" t="str">
            <v>        政策研究与信息管理</v>
          </cell>
        </row>
        <row r="884">
          <cell r="A884" t="str">
            <v>        工程稽查</v>
          </cell>
        </row>
        <row r="885">
          <cell r="A885" t="str">
            <v>        前期工作</v>
          </cell>
        </row>
        <row r="886">
          <cell r="A886" t="str">
            <v>        南水北调技术推广</v>
          </cell>
        </row>
        <row r="887">
          <cell r="A887" t="str">
            <v>        环境、移民及水资源管理与保护</v>
          </cell>
        </row>
        <row r="888">
          <cell r="A888" t="str">
            <v>        其他南水北调支出</v>
          </cell>
        </row>
        <row r="889">
          <cell r="A889" t="str">
            <v>      扶贫</v>
          </cell>
          <cell r="B889">
            <v>76</v>
          </cell>
          <cell r="C889">
            <v>39</v>
          </cell>
        </row>
        <row r="890">
          <cell r="A890" t="str">
            <v>        行政运行</v>
          </cell>
        </row>
        <row r="891">
          <cell r="A891" t="str">
            <v>        一般行政管理事务</v>
          </cell>
        </row>
        <row r="892">
          <cell r="A892" t="str">
            <v>        机关服务</v>
          </cell>
        </row>
        <row r="893">
          <cell r="A893" t="str">
            <v>        农村基础设施建设</v>
          </cell>
        </row>
        <row r="894">
          <cell r="A894" t="str">
            <v>        生产发展</v>
          </cell>
          <cell r="B894">
            <v>4</v>
          </cell>
        </row>
        <row r="895">
          <cell r="A895" t="str">
            <v>        社会发展</v>
          </cell>
          <cell r="B895">
            <v>0</v>
          </cell>
        </row>
        <row r="896">
          <cell r="A896" t="str">
            <v>        扶贫贷款奖补和贴息</v>
          </cell>
          <cell r="B896">
            <v>0</v>
          </cell>
        </row>
        <row r="897">
          <cell r="A897" t="str">
            <v>       “三西”农业建设专项补助</v>
          </cell>
          <cell r="B897">
            <v>0</v>
          </cell>
        </row>
        <row r="898">
          <cell r="A898" t="str">
            <v>        扶贫事业机构</v>
          </cell>
          <cell r="B898">
            <v>0</v>
          </cell>
        </row>
        <row r="899">
          <cell r="A899" t="str">
            <v>        其他扶贫支出</v>
          </cell>
          <cell r="B899">
            <v>72</v>
          </cell>
          <cell r="C899">
            <v>39</v>
          </cell>
        </row>
        <row r="900">
          <cell r="A900" t="str">
            <v>      农业综合开发</v>
          </cell>
          <cell r="B900">
            <v>0</v>
          </cell>
          <cell r="C900">
            <v>0</v>
          </cell>
        </row>
        <row r="901">
          <cell r="A901" t="str">
            <v>        机构运行</v>
          </cell>
        </row>
        <row r="902">
          <cell r="A902" t="str">
            <v>        土地治理</v>
          </cell>
        </row>
        <row r="903">
          <cell r="A903" t="str">
            <v>        产业化发展</v>
          </cell>
        </row>
        <row r="904">
          <cell r="A904" t="str">
            <v>        创新示范</v>
          </cell>
        </row>
        <row r="905">
          <cell r="A905" t="str">
            <v>        其他农业综合开发支出</v>
          </cell>
        </row>
        <row r="906">
          <cell r="A906" t="str">
            <v>      农村综合改革</v>
          </cell>
          <cell r="B906">
            <v>1130</v>
          </cell>
          <cell r="C906">
            <v>500</v>
          </cell>
        </row>
        <row r="907">
          <cell r="A907" t="str">
            <v>        对村级一事一议的补助</v>
          </cell>
        </row>
        <row r="908">
          <cell r="A908" t="str">
            <v>        国有农场办社会职能改革补助</v>
          </cell>
        </row>
        <row r="909">
          <cell r="A909" t="str">
            <v>        对村民委员会和村党支部的补助</v>
          </cell>
        </row>
        <row r="910">
          <cell r="A910" t="str">
            <v>        对村集体经济组织的补助</v>
          </cell>
        </row>
        <row r="911">
          <cell r="A911" t="str">
            <v>        农村综合改革示范试点补助</v>
          </cell>
        </row>
        <row r="912">
          <cell r="A912" t="str">
            <v>        其他农村综合改革支出</v>
          </cell>
          <cell r="B912">
            <v>1130</v>
          </cell>
          <cell r="C912">
            <v>500</v>
          </cell>
        </row>
        <row r="913">
          <cell r="A913" t="str">
            <v>      普惠金融发展支出</v>
          </cell>
          <cell r="B913">
            <v>440</v>
          </cell>
          <cell r="C913">
            <v>252</v>
          </cell>
        </row>
        <row r="914">
          <cell r="A914" t="str">
            <v>        支持农村金融机构</v>
          </cell>
        </row>
        <row r="915">
          <cell r="A915" t="str">
            <v>        涉农贷款增量奖励</v>
          </cell>
        </row>
        <row r="916">
          <cell r="A916" t="str">
            <v>        农业保险保费补贴</v>
          </cell>
        </row>
        <row r="917">
          <cell r="A917" t="str">
            <v>        创业担保贷款贴息</v>
          </cell>
          <cell r="B917">
            <v>340</v>
          </cell>
          <cell r="C917">
            <v>152</v>
          </cell>
        </row>
        <row r="918">
          <cell r="A918" t="str">
            <v>        补充创业担保贷款基金</v>
          </cell>
          <cell r="B918">
            <v>100</v>
          </cell>
          <cell r="C918">
            <v>100</v>
          </cell>
        </row>
        <row r="919">
          <cell r="A919" t="str">
            <v>        其他普惠金融发展支出</v>
          </cell>
        </row>
        <row r="920">
          <cell r="A920" t="str">
            <v>      目标价格补贴</v>
          </cell>
          <cell r="B920">
            <v>0</v>
          </cell>
          <cell r="C920">
            <v>0</v>
          </cell>
        </row>
        <row r="921">
          <cell r="A921" t="str">
            <v>        棉花目标价格补贴</v>
          </cell>
        </row>
        <row r="922">
          <cell r="A922" t="str">
            <v>        其他目标价格补贴</v>
          </cell>
        </row>
        <row r="923">
          <cell r="A923" t="str">
            <v>      其他农林水支出</v>
          </cell>
          <cell r="B923">
            <v>0</v>
          </cell>
          <cell r="C923">
            <v>0</v>
          </cell>
        </row>
        <row r="924">
          <cell r="A924" t="str">
            <v>        化解其他公益性乡村债务支出</v>
          </cell>
        </row>
        <row r="925">
          <cell r="A925" t="str">
            <v>        其他农林水支出</v>
          </cell>
        </row>
        <row r="926">
          <cell r="A926" t="str">
            <v>十三、交通运输支出</v>
          </cell>
          <cell r="B926">
            <v>0</v>
          </cell>
          <cell r="C926">
            <v>0</v>
          </cell>
        </row>
        <row r="927">
          <cell r="A927" t="str">
            <v>      公路水路运输</v>
          </cell>
          <cell r="B927">
            <v>0</v>
          </cell>
          <cell r="C927">
            <v>0</v>
          </cell>
        </row>
        <row r="928">
          <cell r="A928" t="str">
            <v>        行政运行</v>
          </cell>
        </row>
        <row r="929">
          <cell r="A929" t="str">
            <v>        一般行政管理事务</v>
          </cell>
        </row>
        <row r="930">
          <cell r="A930" t="str">
            <v>        机关服务</v>
          </cell>
        </row>
        <row r="931">
          <cell r="A931" t="str">
            <v>        公路建设</v>
          </cell>
        </row>
        <row r="932">
          <cell r="A932" t="str">
            <v>        公路养护</v>
          </cell>
        </row>
        <row r="933">
          <cell r="A933" t="str">
            <v>        交通运输信息化建设</v>
          </cell>
        </row>
        <row r="934">
          <cell r="A934" t="str">
            <v>        公路和运输安全</v>
          </cell>
        </row>
        <row r="935">
          <cell r="A935" t="str">
            <v>        公路还贷专项</v>
          </cell>
        </row>
        <row r="936">
          <cell r="A936" t="str">
            <v>        公路运输管理</v>
          </cell>
        </row>
        <row r="937">
          <cell r="A937" t="str">
            <v>        公路和运输技术标准化建设</v>
          </cell>
        </row>
        <row r="938">
          <cell r="A938" t="str">
            <v>        港口设施</v>
          </cell>
        </row>
        <row r="939">
          <cell r="A939" t="str">
            <v>        航道维护</v>
          </cell>
        </row>
        <row r="940">
          <cell r="A940" t="str">
            <v>        船舶检验</v>
          </cell>
        </row>
        <row r="941">
          <cell r="A941" t="str">
            <v>        救助打捞</v>
          </cell>
        </row>
        <row r="942">
          <cell r="A942" t="str">
            <v>        内河运输</v>
          </cell>
        </row>
        <row r="943">
          <cell r="A943" t="str">
            <v>        远洋运输</v>
          </cell>
        </row>
        <row r="944">
          <cell r="A944" t="str">
            <v>        海事管理</v>
          </cell>
        </row>
        <row r="945">
          <cell r="A945" t="str">
            <v>        航标事业发展支出</v>
          </cell>
        </row>
        <row r="946">
          <cell r="A946" t="str">
            <v>        水路运输管理支出</v>
          </cell>
        </row>
        <row r="947">
          <cell r="A947" t="str">
            <v>        口岸建设</v>
          </cell>
        </row>
        <row r="948">
          <cell r="A948" t="str">
            <v>        取消政府还贷二级公路收费专项支出</v>
          </cell>
        </row>
        <row r="949">
          <cell r="A949" t="str">
            <v>        其他公路水路运输支出</v>
          </cell>
        </row>
        <row r="950">
          <cell r="A950" t="str">
            <v>      铁路运输</v>
          </cell>
          <cell r="B950">
            <v>0</v>
          </cell>
          <cell r="C950">
            <v>0</v>
          </cell>
        </row>
        <row r="951">
          <cell r="A951" t="str">
            <v>        行政运行</v>
          </cell>
        </row>
        <row r="952">
          <cell r="A952" t="str">
            <v>        一般行政管理事务</v>
          </cell>
        </row>
        <row r="953">
          <cell r="A953" t="str">
            <v>        机关服务</v>
          </cell>
        </row>
        <row r="954">
          <cell r="A954" t="str">
            <v>        铁路路网建设</v>
          </cell>
        </row>
        <row r="955">
          <cell r="A955" t="str">
            <v>        铁路还贷专项</v>
          </cell>
        </row>
        <row r="956">
          <cell r="A956" t="str">
            <v>        铁路安全</v>
          </cell>
        </row>
        <row r="957">
          <cell r="A957" t="str">
            <v>        铁路专项运输</v>
          </cell>
        </row>
        <row r="958">
          <cell r="A958" t="str">
            <v>        行业监管</v>
          </cell>
        </row>
        <row r="959">
          <cell r="A959" t="str">
            <v>        其他铁路运输支出</v>
          </cell>
        </row>
        <row r="960">
          <cell r="A960" t="str">
            <v>      民用航空运输</v>
          </cell>
          <cell r="B960">
            <v>0</v>
          </cell>
          <cell r="C960">
            <v>0</v>
          </cell>
        </row>
        <row r="961">
          <cell r="A961" t="str">
            <v>        行政运行</v>
          </cell>
        </row>
        <row r="962">
          <cell r="A962" t="str">
            <v>        一般行政管理事务</v>
          </cell>
        </row>
        <row r="963">
          <cell r="A963" t="str">
            <v>        机关服务</v>
          </cell>
        </row>
        <row r="964">
          <cell r="A964" t="str">
            <v>        机场建设</v>
          </cell>
        </row>
        <row r="965">
          <cell r="A965" t="str">
            <v>        空管系统建设</v>
          </cell>
        </row>
        <row r="966">
          <cell r="A966" t="str">
            <v>        民航还贷专项支出</v>
          </cell>
        </row>
        <row r="967">
          <cell r="A967" t="str">
            <v>        民用航空安全</v>
          </cell>
        </row>
        <row r="968">
          <cell r="A968" t="str">
            <v>        民航专项运输</v>
          </cell>
        </row>
        <row r="969">
          <cell r="A969" t="str">
            <v>        其他民用航空运输支出</v>
          </cell>
        </row>
        <row r="970">
          <cell r="A970" t="str">
            <v>      成品油价格改革对交通运输的补贴</v>
          </cell>
          <cell r="B970">
            <v>0</v>
          </cell>
          <cell r="C970">
            <v>0</v>
          </cell>
        </row>
        <row r="971">
          <cell r="A971" t="str">
            <v>        对城市公交的补贴</v>
          </cell>
        </row>
        <row r="972">
          <cell r="A972" t="str">
            <v>        对农村道路客运的补贴</v>
          </cell>
        </row>
        <row r="973">
          <cell r="A973" t="str">
            <v>        对出租车的补贴</v>
          </cell>
        </row>
        <row r="974">
          <cell r="A974" t="str">
            <v>        成品油价格改革补贴其他支出</v>
          </cell>
        </row>
        <row r="975">
          <cell r="A975" t="str">
            <v>      邮政业支出</v>
          </cell>
          <cell r="B975">
            <v>0</v>
          </cell>
          <cell r="C975">
            <v>0</v>
          </cell>
        </row>
        <row r="976">
          <cell r="A976" t="str">
            <v>        行政运行</v>
          </cell>
        </row>
        <row r="977">
          <cell r="A977" t="str">
            <v>        一般行政管理事务</v>
          </cell>
        </row>
        <row r="978">
          <cell r="A978" t="str">
            <v>        机关服务</v>
          </cell>
        </row>
        <row r="979">
          <cell r="A979" t="str">
            <v>        行业监管</v>
          </cell>
        </row>
        <row r="980">
          <cell r="A980" t="str">
            <v>        邮政普遍服务与特殊服务</v>
          </cell>
        </row>
        <row r="981">
          <cell r="A981" t="str">
            <v>        其他邮政业支出</v>
          </cell>
        </row>
        <row r="982">
          <cell r="A982" t="str">
            <v>      车辆购置税支出</v>
          </cell>
          <cell r="B982">
            <v>0</v>
          </cell>
          <cell r="C982">
            <v>0</v>
          </cell>
        </row>
        <row r="983">
          <cell r="A983" t="str">
            <v>        车辆购置税用于公路等基础设施建设支出</v>
          </cell>
        </row>
        <row r="984">
          <cell r="A984" t="str">
            <v>        车辆购置税用于农村公路建设支出</v>
          </cell>
        </row>
        <row r="985">
          <cell r="A985" t="str">
            <v>        车辆购置税用于老旧汽车报废更新补贴</v>
          </cell>
        </row>
        <row r="986">
          <cell r="A986" t="str">
            <v>        车辆购置税其他支出</v>
          </cell>
        </row>
        <row r="987">
          <cell r="A987" t="str">
            <v>      其他交通运输支出</v>
          </cell>
          <cell r="B987">
            <v>0</v>
          </cell>
          <cell r="C987">
            <v>0</v>
          </cell>
        </row>
        <row r="988">
          <cell r="A988" t="str">
            <v>        公共交通运营补助</v>
          </cell>
        </row>
        <row r="989">
          <cell r="A989" t="str">
            <v>        其他交通运输支出</v>
          </cell>
        </row>
        <row r="990">
          <cell r="A990" t="str">
            <v>十四、资源勘探信息等支出</v>
          </cell>
          <cell r="B990">
            <v>4088</v>
          </cell>
          <cell r="C990">
            <v>1074</v>
          </cell>
        </row>
        <row r="991">
          <cell r="A991" t="str">
            <v>      资源勘探开发</v>
          </cell>
          <cell r="B991">
            <v>0</v>
          </cell>
          <cell r="C991">
            <v>0</v>
          </cell>
        </row>
        <row r="992">
          <cell r="A992" t="str">
            <v>        行政运行</v>
          </cell>
        </row>
        <row r="993">
          <cell r="A993" t="str">
            <v>        一般行政管理事务</v>
          </cell>
        </row>
        <row r="994">
          <cell r="A994" t="str">
            <v>        机关服务</v>
          </cell>
        </row>
        <row r="995">
          <cell r="A995" t="str">
            <v>        煤炭勘探开采和洗选</v>
          </cell>
        </row>
        <row r="996">
          <cell r="A996" t="str">
            <v>        石油和天然气勘探开采</v>
          </cell>
        </row>
        <row r="997">
          <cell r="A997" t="str">
            <v>        黑色金属矿勘探和采选</v>
          </cell>
        </row>
        <row r="998">
          <cell r="A998" t="str">
            <v>        有色金属矿勘探和采选</v>
          </cell>
        </row>
        <row r="999">
          <cell r="A999" t="str">
            <v>        非金属矿勘探和采选</v>
          </cell>
        </row>
        <row r="1000">
          <cell r="A1000" t="str">
            <v>        其他资源勘探业支出</v>
          </cell>
        </row>
        <row r="1001">
          <cell r="A1001" t="str">
            <v>      制造业</v>
          </cell>
          <cell r="B1001">
            <v>2934</v>
          </cell>
          <cell r="C1001">
            <v>118</v>
          </cell>
        </row>
        <row r="1002">
          <cell r="A1002" t="str">
            <v>        行政运行</v>
          </cell>
        </row>
        <row r="1003">
          <cell r="A1003" t="str">
            <v>        一般行政管理事务</v>
          </cell>
        </row>
        <row r="1004">
          <cell r="A1004" t="str">
            <v>        机关服务</v>
          </cell>
        </row>
        <row r="1005">
          <cell r="A1005" t="str">
            <v>        纺织业</v>
          </cell>
        </row>
        <row r="1006">
          <cell r="A1006" t="str">
            <v>        医药制造业</v>
          </cell>
        </row>
        <row r="1007">
          <cell r="A1007" t="str">
            <v>        非金属矿物制品业</v>
          </cell>
        </row>
        <row r="1008">
          <cell r="A1008" t="str">
            <v>        通信设备、计算机及其他电子设备制造业</v>
          </cell>
        </row>
        <row r="1009">
          <cell r="A1009" t="str">
            <v>        交通运输设备制造业</v>
          </cell>
        </row>
        <row r="1010">
          <cell r="A1010" t="str">
            <v>        电气机械及器材制造业</v>
          </cell>
          <cell r="B1010">
            <v>2934</v>
          </cell>
          <cell r="C1010">
            <v>118</v>
          </cell>
        </row>
        <row r="1011">
          <cell r="A1011" t="str">
            <v>        工艺品及其他制造业</v>
          </cell>
        </row>
        <row r="1012">
          <cell r="A1012" t="str">
            <v>        石油加工、炼焦及核燃料加工业</v>
          </cell>
        </row>
        <row r="1013">
          <cell r="A1013" t="str">
            <v>        化学原料及化学制品制造业</v>
          </cell>
        </row>
        <row r="1014">
          <cell r="A1014" t="str">
            <v>        黑色金属冶炼及压延加工业</v>
          </cell>
        </row>
        <row r="1015">
          <cell r="A1015" t="str">
            <v>        有色金属冶炼及压延加工业</v>
          </cell>
        </row>
        <row r="1016">
          <cell r="A1016" t="str">
            <v>        其他制造业支出</v>
          </cell>
        </row>
        <row r="1017">
          <cell r="A1017" t="str">
            <v>      建筑业</v>
          </cell>
          <cell r="B1017">
            <v>0</v>
          </cell>
          <cell r="C1017">
            <v>0</v>
          </cell>
        </row>
        <row r="1018">
          <cell r="A1018" t="str">
            <v>        行政运行</v>
          </cell>
        </row>
        <row r="1019">
          <cell r="A1019" t="str">
            <v>        一般行政管理事务</v>
          </cell>
        </row>
        <row r="1020">
          <cell r="A1020" t="str">
            <v>        机关服务</v>
          </cell>
        </row>
        <row r="1021">
          <cell r="A1021" t="str">
            <v>        其他建筑业支出</v>
          </cell>
        </row>
        <row r="1022">
          <cell r="A1022" t="str">
            <v>      工业和信息产业监管</v>
          </cell>
          <cell r="B1022">
            <v>569</v>
          </cell>
          <cell r="C1022">
            <v>483</v>
          </cell>
        </row>
        <row r="1023">
          <cell r="A1023" t="str">
            <v>        行政运行</v>
          </cell>
        </row>
        <row r="1024">
          <cell r="A1024" t="str">
            <v>        一般行政管理事务</v>
          </cell>
        </row>
        <row r="1025">
          <cell r="A1025" t="str">
            <v>        机关服务</v>
          </cell>
        </row>
        <row r="1026">
          <cell r="A1026" t="str">
            <v>        战备应急</v>
          </cell>
        </row>
        <row r="1027">
          <cell r="A1027" t="str">
            <v>        信息安全建设</v>
          </cell>
        </row>
        <row r="1028">
          <cell r="A1028" t="str">
            <v>        专用通信</v>
          </cell>
        </row>
        <row r="1029">
          <cell r="A1029" t="str">
            <v>        无线电监管</v>
          </cell>
        </row>
        <row r="1030">
          <cell r="A1030" t="str">
            <v>        工业和信息产业战略研究与标准制定</v>
          </cell>
        </row>
        <row r="1031">
          <cell r="A1031" t="str">
            <v>        工业和信息产业支持</v>
          </cell>
        </row>
        <row r="1032">
          <cell r="A1032" t="str">
            <v>        电子专项工程</v>
          </cell>
        </row>
        <row r="1033">
          <cell r="A1033" t="str">
            <v>        行业监管</v>
          </cell>
        </row>
        <row r="1034">
          <cell r="A1034" t="str">
            <v>        技术基础研究</v>
          </cell>
        </row>
        <row r="1035">
          <cell r="A1035" t="str">
            <v>        其他工业和信息产业监管支出</v>
          </cell>
          <cell r="B1035">
            <v>569</v>
          </cell>
          <cell r="C1035">
            <v>483</v>
          </cell>
        </row>
        <row r="1036">
          <cell r="A1036" t="str">
            <v>      国有资产监管</v>
          </cell>
          <cell r="B1036">
            <v>12</v>
          </cell>
          <cell r="C1036">
            <v>12</v>
          </cell>
        </row>
        <row r="1037">
          <cell r="A1037" t="str">
            <v>        行政运行</v>
          </cell>
          <cell r="B1037">
            <v>12</v>
          </cell>
          <cell r="C1037">
            <v>12</v>
          </cell>
        </row>
        <row r="1038">
          <cell r="A1038" t="str">
            <v>        一般行政管理事务</v>
          </cell>
        </row>
        <row r="1039">
          <cell r="A1039" t="str">
            <v>        机关服务</v>
          </cell>
        </row>
        <row r="1040">
          <cell r="A1040" t="str">
            <v>        国有企业监事会专项</v>
          </cell>
        </row>
        <row r="1041">
          <cell r="A1041" t="str">
            <v>        中央企业专项管理</v>
          </cell>
        </row>
        <row r="1042">
          <cell r="A1042" t="str">
            <v>        其他国有资产监管支出</v>
          </cell>
        </row>
        <row r="1043">
          <cell r="A1043" t="str">
            <v>      支持中小企业发展和管理支出</v>
          </cell>
          <cell r="B1043">
            <v>373</v>
          </cell>
          <cell r="C1043">
            <v>461</v>
          </cell>
        </row>
        <row r="1044">
          <cell r="A1044" t="str">
            <v>        行政运行</v>
          </cell>
          <cell r="B1044">
            <v>115</v>
          </cell>
          <cell r="C1044">
            <v>85</v>
          </cell>
        </row>
        <row r="1045">
          <cell r="A1045" t="str">
            <v>        一般行政管理事务</v>
          </cell>
          <cell r="B1045">
            <v>0</v>
          </cell>
        </row>
        <row r="1046">
          <cell r="A1046" t="str">
            <v>        机关服务</v>
          </cell>
          <cell r="B1046">
            <v>0</v>
          </cell>
        </row>
        <row r="1047">
          <cell r="A1047" t="str">
            <v>        科技型中小企业技术创新基金</v>
          </cell>
          <cell r="B1047">
            <v>0</v>
          </cell>
        </row>
        <row r="1048">
          <cell r="A1048" t="str">
            <v>        中小企业发展专项</v>
          </cell>
          <cell r="B1048">
            <v>0</v>
          </cell>
        </row>
        <row r="1049">
          <cell r="A1049" t="str">
            <v>        其他支持中小企业发展和管理支出</v>
          </cell>
          <cell r="B1049">
            <v>258</v>
          </cell>
          <cell r="C1049">
            <v>376</v>
          </cell>
        </row>
        <row r="1050">
          <cell r="A1050" t="str">
            <v>      其他资源勘探信息等支出</v>
          </cell>
          <cell r="B1050">
            <v>200</v>
          </cell>
          <cell r="C1050">
            <v>0</v>
          </cell>
        </row>
        <row r="1051">
          <cell r="A1051" t="str">
            <v>        黄金事务</v>
          </cell>
        </row>
        <row r="1052">
          <cell r="A1052" t="str">
            <v>        技术改造支出</v>
          </cell>
        </row>
        <row r="1053">
          <cell r="A1053" t="str">
            <v>        中药材扶持资金支出</v>
          </cell>
        </row>
        <row r="1054">
          <cell r="A1054" t="str">
            <v>        重点产业振兴和技术改造项目贷款贴息</v>
          </cell>
        </row>
        <row r="1055">
          <cell r="A1055" t="str">
            <v>        其他资源勘探信息等支出</v>
          </cell>
          <cell r="B1055">
            <v>200</v>
          </cell>
        </row>
        <row r="1056">
          <cell r="A1056" t="str">
            <v>十五、商业服务业等支出</v>
          </cell>
          <cell r="B1056">
            <v>259</v>
          </cell>
          <cell r="C1056">
            <v>265</v>
          </cell>
        </row>
        <row r="1057">
          <cell r="A1057" t="str">
            <v>      商业流通事务</v>
          </cell>
          <cell r="B1057">
            <v>0</v>
          </cell>
          <cell r="C1057">
            <v>0</v>
          </cell>
        </row>
        <row r="1058">
          <cell r="A1058" t="str">
            <v>        行政运行</v>
          </cell>
        </row>
        <row r="1059">
          <cell r="A1059" t="str">
            <v>        一般行政管理事务</v>
          </cell>
        </row>
        <row r="1060">
          <cell r="A1060" t="str">
            <v>        机关服务</v>
          </cell>
        </row>
        <row r="1061">
          <cell r="A1061" t="str">
            <v>        食品流通安全补贴</v>
          </cell>
        </row>
        <row r="1062">
          <cell r="A1062" t="str">
            <v>        市场监测及信息管理</v>
          </cell>
        </row>
        <row r="1063">
          <cell r="A1063" t="str">
            <v>        民贸企业补贴</v>
          </cell>
        </row>
        <row r="1064">
          <cell r="A1064" t="str">
            <v>        民贸民品贷款贴息</v>
          </cell>
        </row>
        <row r="1065">
          <cell r="A1065" t="str">
            <v>        事业运行</v>
          </cell>
        </row>
        <row r="1066">
          <cell r="A1066" t="str">
            <v>        其他商业流通事务支出</v>
          </cell>
        </row>
        <row r="1067">
          <cell r="A1067" t="str">
            <v>      涉外发展服务支出</v>
          </cell>
          <cell r="B1067">
            <v>224</v>
          </cell>
          <cell r="C1067">
            <v>251</v>
          </cell>
        </row>
        <row r="1068">
          <cell r="A1068" t="str">
            <v>        行政运行</v>
          </cell>
        </row>
        <row r="1069">
          <cell r="A1069" t="str">
            <v>        一般行政管理事务</v>
          </cell>
        </row>
        <row r="1070">
          <cell r="A1070" t="str">
            <v>        机关服务</v>
          </cell>
        </row>
        <row r="1071">
          <cell r="A1071" t="str">
            <v>        外商投资环境建设补助资金</v>
          </cell>
        </row>
        <row r="1072">
          <cell r="A1072" t="str">
            <v>        其他涉外发展服务支出</v>
          </cell>
          <cell r="B1072">
            <v>224</v>
          </cell>
          <cell r="C1072">
            <v>251</v>
          </cell>
        </row>
        <row r="1073">
          <cell r="A1073" t="str">
            <v>      其他商业服务业等支出</v>
          </cell>
          <cell r="B1073">
            <v>35</v>
          </cell>
          <cell r="C1073">
            <v>14</v>
          </cell>
        </row>
        <row r="1074">
          <cell r="A1074" t="str">
            <v>        服务业基础设施建设</v>
          </cell>
        </row>
        <row r="1075">
          <cell r="A1075" t="str">
            <v>        其他商业服务业等支出</v>
          </cell>
          <cell r="B1075">
            <v>35</v>
          </cell>
          <cell r="C1075">
            <v>14</v>
          </cell>
        </row>
        <row r="1076">
          <cell r="A1076" t="str">
            <v>十六、金融支出</v>
          </cell>
          <cell r="B1076">
            <v>0</v>
          </cell>
          <cell r="C1076">
            <v>0</v>
          </cell>
        </row>
        <row r="1077">
          <cell r="A1077" t="str">
            <v>      金融部门行政支出</v>
          </cell>
          <cell r="B1077">
            <v>0</v>
          </cell>
          <cell r="C1077">
            <v>0</v>
          </cell>
        </row>
        <row r="1078">
          <cell r="A1078" t="str">
            <v>        行政运行</v>
          </cell>
        </row>
        <row r="1079">
          <cell r="A1079" t="str">
            <v>        一般行政管理事务</v>
          </cell>
        </row>
        <row r="1080">
          <cell r="A1080" t="str">
            <v>        机关服务</v>
          </cell>
        </row>
        <row r="1081">
          <cell r="A1081" t="str">
            <v>        安全防卫</v>
          </cell>
        </row>
        <row r="1082">
          <cell r="A1082" t="str">
            <v>        事业运行</v>
          </cell>
        </row>
        <row r="1083">
          <cell r="A1083" t="str">
            <v>        金融部门其他行政支出</v>
          </cell>
        </row>
        <row r="1084">
          <cell r="A1084" t="str">
            <v>      金融发展支出</v>
          </cell>
          <cell r="B1084">
            <v>0</v>
          </cell>
          <cell r="C1084">
            <v>0</v>
          </cell>
        </row>
        <row r="1085">
          <cell r="A1085" t="str">
            <v>        政策性银行亏损补贴</v>
          </cell>
        </row>
        <row r="1086">
          <cell r="A1086" t="str">
            <v>        利息费用补贴支出</v>
          </cell>
        </row>
        <row r="1087">
          <cell r="A1087" t="str">
            <v>        补充资本金</v>
          </cell>
        </row>
        <row r="1088">
          <cell r="A1088" t="str">
            <v>        风险基金补助</v>
          </cell>
        </row>
        <row r="1089">
          <cell r="A1089" t="str">
            <v>        其他金融发展支出</v>
          </cell>
        </row>
        <row r="1090">
          <cell r="A1090" t="str">
            <v>      其他金融支出</v>
          </cell>
        </row>
        <row r="1091">
          <cell r="A1091" t="str">
            <v>十七、援助其他地区支出</v>
          </cell>
          <cell r="B1091">
            <v>0</v>
          </cell>
          <cell r="C1091">
            <v>0</v>
          </cell>
        </row>
        <row r="1092">
          <cell r="A1092" t="str">
            <v>      一般公共服务</v>
          </cell>
        </row>
        <row r="1093">
          <cell r="A1093" t="str">
            <v>      教育</v>
          </cell>
        </row>
        <row r="1094">
          <cell r="A1094" t="str">
            <v>      文化体育与传媒</v>
          </cell>
        </row>
        <row r="1095">
          <cell r="A1095" t="str">
            <v>      医疗卫生</v>
          </cell>
        </row>
        <row r="1096">
          <cell r="A1096" t="str">
            <v>      节能环保</v>
          </cell>
        </row>
        <row r="1097">
          <cell r="A1097" t="str">
            <v>      农业</v>
          </cell>
        </row>
        <row r="1098">
          <cell r="A1098" t="str">
            <v>      交通运输</v>
          </cell>
        </row>
        <row r="1099">
          <cell r="A1099" t="str">
            <v>      住房保障</v>
          </cell>
        </row>
        <row r="1100">
          <cell r="A1100" t="str">
            <v>      其他支出</v>
          </cell>
        </row>
        <row r="1101">
          <cell r="A1101" t="str">
            <v>十八、自然资源海洋气象等支出</v>
          </cell>
          <cell r="B1101">
            <v>222</v>
          </cell>
          <cell r="C1101">
            <v>174</v>
          </cell>
        </row>
        <row r="1102">
          <cell r="A1102" t="str">
            <v>      自然资源事务</v>
          </cell>
          <cell r="B1102">
            <v>222</v>
          </cell>
          <cell r="C1102">
            <v>174</v>
          </cell>
        </row>
        <row r="1103">
          <cell r="A1103" t="str">
            <v>        行政运行</v>
          </cell>
        </row>
        <row r="1104">
          <cell r="A1104" t="str">
            <v>        一般行政管理事务</v>
          </cell>
        </row>
        <row r="1105">
          <cell r="A1105" t="str">
            <v>        机关服务</v>
          </cell>
        </row>
        <row r="1106">
          <cell r="A1106" t="str">
            <v>        自然资源规划及管理</v>
          </cell>
        </row>
        <row r="1107">
          <cell r="A1107" t="str">
            <v>        土地资源调查</v>
          </cell>
        </row>
        <row r="1108">
          <cell r="A1108" t="str">
            <v>        土地资源利用与保护</v>
          </cell>
        </row>
        <row r="1109">
          <cell r="A1109" t="str">
            <v>        自然资源社会公益服务</v>
          </cell>
        </row>
        <row r="1110">
          <cell r="A1110" t="str">
            <v>        自然资源行业业务管理</v>
          </cell>
        </row>
        <row r="1111">
          <cell r="A1111" t="str">
            <v>        自然资源调查</v>
          </cell>
        </row>
        <row r="1112">
          <cell r="A1112" t="str">
            <v>        国土整治</v>
          </cell>
        </row>
        <row r="1113">
          <cell r="A1113" t="str">
            <v>        土地资源储备支出</v>
          </cell>
        </row>
        <row r="1114">
          <cell r="A1114" t="str">
            <v>        地质矿产资源与环境调查</v>
          </cell>
        </row>
        <row r="1115">
          <cell r="A1115" t="str">
            <v>        地质矿产资源利用与保护</v>
          </cell>
        </row>
        <row r="1116">
          <cell r="A1116" t="str">
            <v>        地质转产项目财政贴息</v>
          </cell>
        </row>
        <row r="1117">
          <cell r="A1117" t="str">
            <v>        国外风险勘查</v>
          </cell>
        </row>
        <row r="1118">
          <cell r="A1118" t="str">
            <v>        地质勘查基金（周转金）支出</v>
          </cell>
        </row>
        <row r="1119">
          <cell r="A1119" t="str">
            <v>        事业运行</v>
          </cell>
        </row>
        <row r="1120">
          <cell r="A1120" t="str">
            <v>        其他自然资源事务支出</v>
          </cell>
          <cell r="B1120">
            <v>222</v>
          </cell>
          <cell r="C1120">
            <v>174</v>
          </cell>
        </row>
        <row r="1121">
          <cell r="A1121" t="str">
            <v>      海洋管理事务</v>
          </cell>
          <cell r="B1121">
            <v>0</v>
          </cell>
          <cell r="C1121">
            <v>0</v>
          </cell>
        </row>
        <row r="1122">
          <cell r="A1122" t="str">
            <v>        行政运行</v>
          </cell>
        </row>
        <row r="1123">
          <cell r="A1123" t="str">
            <v>        一般行政管理事务</v>
          </cell>
        </row>
        <row r="1124">
          <cell r="A1124" t="str">
            <v>        机关服务</v>
          </cell>
        </row>
        <row r="1125">
          <cell r="A1125" t="str">
            <v>        海域使用管理</v>
          </cell>
        </row>
        <row r="1126">
          <cell r="A1126" t="str">
            <v>        海洋环境保护与监测</v>
          </cell>
        </row>
        <row r="1127">
          <cell r="A1127" t="str">
            <v>        海洋调查评价</v>
          </cell>
        </row>
        <row r="1128">
          <cell r="A1128" t="str">
            <v>        海洋权益维护</v>
          </cell>
        </row>
        <row r="1129">
          <cell r="A1129" t="str">
            <v>        海洋执法监察</v>
          </cell>
        </row>
        <row r="1130">
          <cell r="A1130" t="str">
            <v>        海洋防灾减灾</v>
          </cell>
        </row>
        <row r="1131">
          <cell r="A1131" t="str">
            <v>        海洋卫星</v>
          </cell>
        </row>
        <row r="1132">
          <cell r="A1132" t="str">
            <v>        极地考察</v>
          </cell>
        </row>
        <row r="1133">
          <cell r="A1133" t="str">
            <v>        海洋矿产资源勘探研究</v>
          </cell>
        </row>
        <row r="1134">
          <cell r="A1134" t="str">
            <v>        海港航标维护</v>
          </cell>
        </row>
        <row r="1135">
          <cell r="A1135" t="str">
            <v>        海水淡化</v>
          </cell>
        </row>
        <row r="1136">
          <cell r="A1136" t="str">
            <v>        无居民海岛使用金支出</v>
          </cell>
        </row>
        <row r="1137">
          <cell r="A1137" t="str">
            <v>        海岛和海域保护</v>
          </cell>
        </row>
        <row r="1138">
          <cell r="A1138" t="str">
            <v>        事业运行</v>
          </cell>
        </row>
        <row r="1139">
          <cell r="A1139" t="str">
            <v>        其他海洋管理事务支出</v>
          </cell>
        </row>
        <row r="1140">
          <cell r="A1140" t="str">
            <v>      测绘事务</v>
          </cell>
          <cell r="B1140">
            <v>0</v>
          </cell>
          <cell r="C1140">
            <v>0</v>
          </cell>
        </row>
        <row r="1141">
          <cell r="A1141" t="str">
            <v>        行政运行</v>
          </cell>
        </row>
        <row r="1142">
          <cell r="A1142" t="str">
            <v>        一般行政管理事务</v>
          </cell>
        </row>
        <row r="1143">
          <cell r="A1143" t="str">
            <v>        机关服务</v>
          </cell>
        </row>
        <row r="1144">
          <cell r="A1144" t="str">
            <v>        基础测绘</v>
          </cell>
        </row>
        <row r="1145">
          <cell r="A1145" t="str">
            <v>        航空摄影</v>
          </cell>
        </row>
        <row r="1146">
          <cell r="A1146" t="str">
            <v>        测绘工程建设</v>
          </cell>
        </row>
        <row r="1147">
          <cell r="A1147" t="str">
            <v>        事业运行</v>
          </cell>
        </row>
        <row r="1148">
          <cell r="A1148" t="str">
            <v>        其他测绘事务支出</v>
          </cell>
        </row>
        <row r="1149">
          <cell r="A1149" t="str">
            <v>      气象事务</v>
          </cell>
          <cell r="B1149">
            <v>0</v>
          </cell>
          <cell r="C1149">
            <v>0</v>
          </cell>
        </row>
        <row r="1150">
          <cell r="A1150" t="str">
            <v>        行政运行</v>
          </cell>
        </row>
        <row r="1151">
          <cell r="A1151" t="str">
            <v>        一般行政管理事务</v>
          </cell>
        </row>
        <row r="1152">
          <cell r="A1152" t="str">
            <v>        机关服务</v>
          </cell>
        </row>
        <row r="1153">
          <cell r="A1153" t="str">
            <v>        气象事业机构</v>
          </cell>
        </row>
        <row r="1154">
          <cell r="A1154" t="str">
            <v>        气象探测</v>
          </cell>
        </row>
        <row r="1155">
          <cell r="A1155" t="str">
            <v>        气象信息传输及管理</v>
          </cell>
        </row>
        <row r="1156">
          <cell r="A1156" t="str">
            <v>        气象预报预测</v>
          </cell>
        </row>
        <row r="1157">
          <cell r="A1157" t="str">
            <v>        气象服务</v>
          </cell>
        </row>
        <row r="1158">
          <cell r="A1158" t="str">
            <v>        气象装备保障维护</v>
          </cell>
        </row>
        <row r="1159">
          <cell r="A1159" t="str">
            <v>        气象基础设施建设与维修</v>
          </cell>
        </row>
        <row r="1160">
          <cell r="A1160" t="str">
            <v>        气象卫星</v>
          </cell>
        </row>
        <row r="1161">
          <cell r="A1161" t="str">
            <v>        气象法规与标准</v>
          </cell>
        </row>
        <row r="1162">
          <cell r="A1162" t="str">
            <v>        气象资金审计稽查</v>
          </cell>
        </row>
        <row r="1163">
          <cell r="A1163" t="str">
            <v>        其他气象事务支出</v>
          </cell>
        </row>
        <row r="1164">
          <cell r="A1164" t="str">
            <v>      其他自然资源海洋气象等支出</v>
          </cell>
        </row>
        <row r="1165">
          <cell r="A1165" t="str">
            <v>十九、住房保障支出</v>
          </cell>
          <cell r="B1165">
            <v>0</v>
          </cell>
          <cell r="C1165">
            <v>0</v>
          </cell>
        </row>
        <row r="1166">
          <cell r="A1166" t="str">
            <v>      保障性安居工程支出</v>
          </cell>
          <cell r="B1166">
            <v>0</v>
          </cell>
          <cell r="C1166">
            <v>0</v>
          </cell>
        </row>
        <row r="1167">
          <cell r="A1167" t="str">
            <v>        廉租住房</v>
          </cell>
        </row>
        <row r="1168">
          <cell r="A1168" t="str">
            <v>        沉陷区治理</v>
          </cell>
        </row>
        <row r="1169">
          <cell r="A1169" t="str">
            <v>        棚户区改造</v>
          </cell>
        </row>
        <row r="1170">
          <cell r="A1170" t="str">
            <v>        少数民族地区游牧民定居工程</v>
          </cell>
        </row>
        <row r="1171">
          <cell r="A1171" t="str">
            <v>        农村危房改造</v>
          </cell>
        </row>
        <row r="1172">
          <cell r="A1172" t="str">
            <v>        公共租赁住房</v>
          </cell>
        </row>
        <row r="1173">
          <cell r="A1173" t="str">
            <v>        保障性住房租金补贴</v>
          </cell>
        </row>
        <row r="1174">
          <cell r="A1174" t="str">
            <v>        其他保障性安居工程支出</v>
          </cell>
        </row>
        <row r="1175">
          <cell r="A1175" t="str">
            <v>      住房改革支出</v>
          </cell>
          <cell r="B1175">
            <v>0</v>
          </cell>
          <cell r="C1175">
            <v>0</v>
          </cell>
        </row>
        <row r="1176">
          <cell r="A1176" t="str">
            <v>        住房公积金</v>
          </cell>
        </row>
        <row r="1177">
          <cell r="A1177" t="str">
            <v>        提租补贴</v>
          </cell>
        </row>
        <row r="1178">
          <cell r="A1178" t="str">
            <v>        购房补贴</v>
          </cell>
        </row>
        <row r="1179">
          <cell r="A1179" t="str">
            <v>      城乡社区住宅</v>
          </cell>
          <cell r="B1179">
            <v>0</v>
          </cell>
          <cell r="C1179">
            <v>0</v>
          </cell>
        </row>
        <row r="1180">
          <cell r="A1180" t="str">
            <v>        公有住房建设和维修改造支出</v>
          </cell>
        </row>
        <row r="1181">
          <cell r="A1181" t="str">
            <v>        住房公积金管理</v>
          </cell>
        </row>
        <row r="1182">
          <cell r="A1182" t="str">
            <v>        其他城乡社区住宅支出</v>
          </cell>
        </row>
        <row r="1183">
          <cell r="A1183" t="str">
            <v>二十、粮油物资储备支出</v>
          </cell>
          <cell r="B1183">
            <v>0</v>
          </cell>
          <cell r="C1183">
            <v>0</v>
          </cell>
        </row>
        <row r="1184">
          <cell r="A1184" t="str">
            <v>      粮油事务</v>
          </cell>
          <cell r="B1184">
            <v>0</v>
          </cell>
          <cell r="C1184">
            <v>0</v>
          </cell>
        </row>
        <row r="1185">
          <cell r="A1185" t="str">
            <v>        行政运行</v>
          </cell>
        </row>
        <row r="1186">
          <cell r="A1186" t="str">
            <v>        一般行政管理事务</v>
          </cell>
        </row>
        <row r="1187">
          <cell r="A1187" t="str">
            <v>        机关服务</v>
          </cell>
        </row>
        <row r="1188">
          <cell r="A1188" t="str">
            <v>        粮食财务与审计支出</v>
          </cell>
        </row>
        <row r="1189">
          <cell r="A1189" t="str">
            <v>        粮食信息统计</v>
          </cell>
        </row>
        <row r="1190">
          <cell r="A1190" t="str">
            <v>        粮食专项业务活动</v>
          </cell>
        </row>
        <row r="1191">
          <cell r="A1191" t="str">
            <v>        国家粮油差价补贴</v>
          </cell>
        </row>
        <row r="1192">
          <cell r="A1192" t="str">
            <v>        粮食财务挂账利息补贴</v>
          </cell>
        </row>
        <row r="1193">
          <cell r="A1193" t="str">
            <v>        粮食财务挂账消化款</v>
          </cell>
        </row>
        <row r="1194">
          <cell r="A1194" t="str">
            <v>        处理陈化粮补贴</v>
          </cell>
        </row>
        <row r="1195">
          <cell r="A1195" t="str">
            <v>        粮食风险基金</v>
          </cell>
        </row>
        <row r="1196">
          <cell r="A1196" t="str">
            <v>        粮油市场调控专项资金</v>
          </cell>
        </row>
        <row r="1197">
          <cell r="A1197" t="str">
            <v>        事业运行</v>
          </cell>
        </row>
        <row r="1198">
          <cell r="A1198" t="str">
            <v>        其他粮油事务支出</v>
          </cell>
        </row>
        <row r="1199">
          <cell r="A1199" t="str">
            <v>      物资事务</v>
          </cell>
          <cell r="B1199">
            <v>0</v>
          </cell>
          <cell r="C1199">
            <v>0</v>
          </cell>
        </row>
        <row r="1200">
          <cell r="A1200" t="str">
            <v>        行政运行</v>
          </cell>
        </row>
        <row r="1201">
          <cell r="A1201" t="str">
            <v>        一般行政管理事务</v>
          </cell>
        </row>
        <row r="1202">
          <cell r="A1202" t="str">
            <v>        机关服务</v>
          </cell>
        </row>
        <row r="1203">
          <cell r="A1203" t="str">
            <v>        铁路专用线</v>
          </cell>
        </row>
        <row r="1204">
          <cell r="A1204" t="str">
            <v>        护库武警和民兵支出</v>
          </cell>
        </row>
        <row r="1205">
          <cell r="A1205" t="str">
            <v>        物资保管与保养</v>
          </cell>
        </row>
        <row r="1206">
          <cell r="A1206" t="str">
            <v>        专项贷款利息</v>
          </cell>
        </row>
        <row r="1207">
          <cell r="A1207" t="str">
            <v>        物资转移</v>
          </cell>
        </row>
        <row r="1208">
          <cell r="A1208" t="str">
            <v>        物资轮换</v>
          </cell>
        </row>
        <row r="1209">
          <cell r="A1209" t="str">
            <v>        仓库建设</v>
          </cell>
        </row>
        <row r="1210">
          <cell r="A1210" t="str">
            <v>        仓库安防</v>
          </cell>
        </row>
        <row r="1211">
          <cell r="A1211" t="str">
            <v>        事业运行</v>
          </cell>
        </row>
        <row r="1212">
          <cell r="A1212" t="str">
            <v>        其他物资事务支出</v>
          </cell>
        </row>
        <row r="1213">
          <cell r="A1213" t="str">
            <v>      能源储备</v>
          </cell>
          <cell r="B1213">
            <v>0</v>
          </cell>
          <cell r="C1213">
            <v>0</v>
          </cell>
        </row>
        <row r="1214">
          <cell r="A1214" t="str">
            <v>        石油储备</v>
          </cell>
        </row>
        <row r="1215">
          <cell r="A1215" t="str">
            <v>        天然铀能源储备</v>
          </cell>
        </row>
        <row r="1216">
          <cell r="A1216" t="str">
            <v>        煤炭储备</v>
          </cell>
        </row>
        <row r="1217">
          <cell r="A1217" t="str">
            <v>        其他能源储备支出</v>
          </cell>
        </row>
        <row r="1218">
          <cell r="A1218" t="str">
            <v>      粮油储备</v>
          </cell>
          <cell r="B1218">
            <v>0</v>
          </cell>
          <cell r="C1218">
            <v>0</v>
          </cell>
        </row>
        <row r="1219">
          <cell r="A1219" t="str">
            <v>        储备粮油补贴</v>
          </cell>
        </row>
        <row r="1220">
          <cell r="A1220" t="str">
            <v>        储备粮油差价补贴</v>
          </cell>
        </row>
        <row r="1221">
          <cell r="A1221" t="str">
            <v>        储备粮（油）库建设</v>
          </cell>
        </row>
        <row r="1222">
          <cell r="A1222" t="str">
            <v>        最低收购价政策支出</v>
          </cell>
        </row>
        <row r="1223">
          <cell r="A1223" t="str">
            <v>        其他粮油储备支出</v>
          </cell>
        </row>
        <row r="1224">
          <cell r="A1224" t="str">
            <v>      重要商品储备</v>
          </cell>
          <cell r="B1224">
            <v>0</v>
          </cell>
          <cell r="C1224">
            <v>0</v>
          </cell>
        </row>
        <row r="1225">
          <cell r="A1225" t="str">
            <v>        棉花储备</v>
          </cell>
        </row>
        <row r="1226">
          <cell r="A1226" t="str">
            <v>        食糖储备</v>
          </cell>
        </row>
        <row r="1227">
          <cell r="A1227" t="str">
            <v>        肉类储备</v>
          </cell>
        </row>
        <row r="1228">
          <cell r="A1228" t="str">
            <v>        化肥储备</v>
          </cell>
        </row>
        <row r="1229">
          <cell r="A1229" t="str">
            <v>        农药储备</v>
          </cell>
        </row>
        <row r="1230">
          <cell r="A1230" t="str">
            <v>        边销茶储备</v>
          </cell>
        </row>
        <row r="1231">
          <cell r="A1231" t="str">
            <v>        羊毛储备</v>
          </cell>
        </row>
        <row r="1232">
          <cell r="A1232" t="str">
            <v>        医药储备</v>
          </cell>
        </row>
        <row r="1233">
          <cell r="A1233" t="str">
            <v>        食盐储备</v>
          </cell>
        </row>
        <row r="1234">
          <cell r="A1234" t="str">
            <v>        战略物资储备</v>
          </cell>
        </row>
        <row r="1235">
          <cell r="A1235" t="str">
            <v>        其他重要商品储备支出</v>
          </cell>
        </row>
        <row r="1236">
          <cell r="A1236" t="str">
            <v>二十一、灾害防治及应急管理支出</v>
          </cell>
          <cell r="B1236">
            <v>940</v>
          </cell>
          <cell r="C1236">
            <v>1096</v>
          </cell>
        </row>
        <row r="1237">
          <cell r="A1237" t="str">
            <v>     应急管理事务</v>
          </cell>
          <cell r="B1237">
            <v>97</v>
          </cell>
          <cell r="C1237">
            <v>157</v>
          </cell>
        </row>
        <row r="1238">
          <cell r="A1238" t="str">
            <v>       行政运行</v>
          </cell>
          <cell r="B1238">
            <v>74</v>
          </cell>
        </row>
        <row r="1239">
          <cell r="A1239" t="str">
            <v>       一般行政管理事务</v>
          </cell>
          <cell r="B1239">
            <v>0</v>
          </cell>
        </row>
        <row r="1240">
          <cell r="A1240" t="str">
            <v>       机关服务</v>
          </cell>
          <cell r="B1240">
            <v>0</v>
          </cell>
        </row>
        <row r="1241">
          <cell r="A1241" t="str">
            <v>       灾害风险防治</v>
          </cell>
          <cell r="B1241">
            <v>0</v>
          </cell>
        </row>
        <row r="1242">
          <cell r="A1242" t="str">
            <v>       国务院安委会专项</v>
          </cell>
          <cell r="B1242">
            <v>0</v>
          </cell>
        </row>
        <row r="1243">
          <cell r="A1243" t="str">
            <v>       安全监管</v>
          </cell>
          <cell r="B1243">
            <v>0</v>
          </cell>
          <cell r="C1243">
            <v>157</v>
          </cell>
        </row>
        <row r="1244">
          <cell r="A1244" t="str">
            <v>       安全生产基础</v>
          </cell>
          <cell r="B1244">
            <v>0</v>
          </cell>
        </row>
        <row r="1245">
          <cell r="A1245" t="str">
            <v>       应急救援</v>
          </cell>
        </row>
        <row r="1246">
          <cell r="A1246" t="str">
            <v>       应急管理</v>
          </cell>
        </row>
        <row r="1247">
          <cell r="A1247" t="str">
            <v>       事业运行</v>
          </cell>
        </row>
        <row r="1248">
          <cell r="A1248" t="str">
            <v>       其他应急管理支出</v>
          </cell>
          <cell r="B1248">
            <v>23</v>
          </cell>
        </row>
        <row r="1249">
          <cell r="A1249" t="str">
            <v>     消防事务</v>
          </cell>
          <cell r="B1249">
            <v>843</v>
          </cell>
          <cell r="C1249">
            <v>939</v>
          </cell>
        </row>
        <row r="1250">
          <cell r="A1250" t="str">
            <v>       行政运行</v>
          </cell>
        </row>
        <row r="1251">
          <cell r="A1251" t="str">
            <v>       一般行政管理实务</v>
          </cell>
        </row>
        <row r="1252">
          <cell r="A1252" t="str">
            <v>       机关服务</v>
          </cell>
        </row>
        <row r="1253">
          <cell r="A1253" t="str">
            <v>       消防应急救援</v>
          </cell>
          <cell r="B1253">
            <v>843</v>
          </cell>
        </row>
        <row r="1254">
          <cell r="A1254" t="str">
            <v>       其他消防事务支出</v>
          </cell>
        </row>
        <row r="1254">
          <cell r="C1254">
            <v>939</v>
          </cell>
        </row>
        <row r="1255">
          <cell r="A1255" t="str">
            <v>     森林消防事务</v>
          </cell>
          <cell r="B1255">
            <v>0</v>
          </cell>
          <cell r="C1255">
            <v>0</v>
          </cell>
        </row>
        <row r="1256">
          <cell r="A1256" t="str">
            <v>       行政运行</v>
          </cell>
        </row>
        <row r="1257">
          <cell r="A1257" t="str">
            <v>       一般行政管理事务</v>
          </cell>
        </row>
        <row r="1258">
          <cell r="A1258" t="str">
            <v>       机关服务</v>
          </cell>
        </row>
        <row r="1259">
          <cell r="A1259" t="str">
            <v>       森林消防应急救援</v>
          </cell>
        </row>
        <row r="1260">
          <cell r="A1260" t="str">
            <v>       其他森林消防事务支出</v>
          </cell>
        </row>
        <row r="1261">
          <cell r="A1261" t="str">
            <v>     煤矿安全</v>
          </cell>
          <cell r="B1261">
            <v>0</v>
          </cell>
          <cell r="C1261">
            <v>0</v>
          </cell>
        </row>
        <row r="1262">
          <cell r="A1262" t="str">
            <v>       行政运行</v>
          </cell>
        </row>
        <row r="1263">
          <cell r="A1263" t="str">
            <v>       一般行政管理事务</v>
          </cell>
        </row>
        <row r="1264">
          <cell r="A1264" t="str">
            <v>       机关服务</v>
          </cell>
        </row>
        <row r="1265">
          <cell r="A1265" t="str">
            <v>       煤矿安全监察事务</v>
          </cell>
        </row>
        <row r="1266">
          <cell r="A1266" t="str">
            <v>       煤矿应急救援事务</v>
          </cell>
        </row>
        <row r="1267">
          <cell r="A1267" t="str">
            <v>       事业运行</v>
          </cell>
        </row>
        <row r="1268">
          <cell r="A1268" t="str">
            <v>       其他煤矿安全支出</v>
          </cell>
        </row>
        <row r="1269">
          <cell r="A1269" t="str">
            <v>     地震事务</v>
          </cell>
          <cell r="B1269">
            <v>0</v>
          </cell>
          <cell r="C1269">
            <v>0</v>
          </cell>
        </row>
        <row r="1270">
          <cell r="A1270" t="str">
            <v>       行政运行</v>
          </cell>
        </row>
        <row r="1271">
          <cell r="A1271" t="str">
            <v>       一般行政管理事务</v>
          </cell>
        </row>
        <row r="1272">
          <cell r="A1272" t="str">
            <v>       机关服务</v>
          </cell>
        </row>
        <row r="1273">
          <cell r="A1273" t="str">
            <v>       地震监测</v>
          </cell>
        </row>
        <row r="1274">
          <cell r="A1274" t="str">
            <v>       地震预测预报</v>
          </cell>
        </row>
        <row r="1275">
          <cell r="A1275" t="str">
            <v>       地震灾害预防</v>
          </cell>
        </row>
        <row r="1276">
          <cell r="A1276" t="str">
            <v>       地震应急救援</v>
          </cell>
        </row>
        <row r="1277">
          <cell r="A1277" t="str">
            <v>       地震环境探察</v>
          </cell>
        </row>
        <row r="1278">
          <cell r="A1278" t="str">
            <v>       防震减灾信息管理</v>
          </cell>
        </row>
        <row r="1279">
          <cell r="A1279" t="str">
            <v>       防震减灾基础管理</v>
          </cell>
        </row>
        <row r="1280">
          <cell r="A1280" t="str">
            <v>       地震事业机构</v>
          </cell>
        </row>
        <row r="1281">
          <cell r="A1281" t="str">
            <v>       其他地震事务支出</v>
          </cell>
        </row>
        <row r="1282">
          <cell r="A1282" t="str">
            <v>     自然灾害防治</v>
          </cell>
          <cell r="B1282">
            <v>0</v>
          </cell>
          <cell r="C1282">
            <v>0</v>
          </cell>
        </row>
        <row r="1283">
          <cell r="A1283" t="str">
            <v>       地质灾害防治</v>
          </cell>
        </row>
        <row r="1284">
          <cell r="A1284" t="str">
            <v>       森林草原防灾减灾</v>
          </cell>
        </row>
        <row r="1285">
          <cell r="A1285" t="str">
            <v>       其他自然灾害防治支出</v>
          </cell>
        </row>
        <row r="1286">
          <cell r="A1286" t="str">
            <v>     自然灾害救灾及恢复重建支出</v>
          </cell>
          <cell r="B1286">
            <v>0</v>
          </cell>
          <cell r="C1286">
            <v>0</v>
          </cell>
        </row>
        <row r="1287">
          <cell r="A1287" t="str">
            <v>       中央自然灾害生活补助</v>
          </cell>
        </row>
        <row r="1288">
          <cell r="A1288" t="str">
            <v>       地方自然灾害生活补助</v>
          </cell>
        </row>
        <row r="1289">
          <cell r="A1289" t="str">
            <v>       自然灾害救灾补助</v>
          </cell>
        </row>
        <row r="1290">
          <cell r="A1290" t="str">
            <v>       自然灾害灾后重建补助</v>
          </cell>
        </row>
        <row r="1291">
          <cell r="A1291" t="str">
            <v>       其他自然灾害生活救助支出</v>
          </cell>
        </row>
        <row r="1292">
          <cell r="A1292" t="str">
            <v>     其他灾害防治及应急管理支出</v>
          </cell>
        </row>
        <row r="1293">
          <cell r="A1293" t="str">
            <v>二十二、预备费</v>
          </cell>
        </row>
        <row r="1294">
          <cell r="A1294" t="str">
            <v>二十三、债务付息支出</v>
          </cell>
          <cell r="B1294">
            <v>1685</v>
          </cell>
          <cell r="C1294">
            <v>2244</v>
          </cell>
        </row>
        <row r="1295">
          <cell r="A1295" t="str">
            <v>      地方政府一般债务付息支出</v>
          </cell>
          <cell r="B1295">
            <v>1685</v>
          </cell>
          <cell r="C1295">
            <v>2244</v>
          </cell>
        </row>
        <row r="1296">
          <cell r="A1296" t="str">
            <v>        地方政府一般债券付息支出</v>
          </cell>
          <cell r="B1296">
            <v>1666</v>
          </cell>
          <cell r="C1296">
            <v>2244</v>
          </cell>
        </row>
        <row r="1297">
          <cell r="A1297" t="str">
            <v>        地方政府向外国政府借款付息支出</v>
          </cell>
        </row>
        <row r="1298">
          <cell r="A1298" t="str">
            <v>        地方政府向国际组织借款付息支出</v>
          </cell>
        </row>
        <row r="1299">
          <cell r="A1299" t="str">
            <v>        地方政府其他一般债务付息支出</v>
          </cell>
          <cell r="B1299">
            <v>19</v>
          </cell>
        </row>
        <row r="1300">
          <cell r="A1300" t="str">
            <v>二十四、债务发行费用支出</v>
          </cell>
          <cell r="B1300">
            <v>22</v>
          </cell>
          <cell r="C1300">
            <v>16</v>
          </cell>
        </row>
        <row r="1301">
          <cell r="A1301" t="str">
            <v>      地方政府一般债务发行费用支出</v>
          </cell>
          <cell r="B1301">
            <v>22</v>
          </cell>
          <cell r="C1301">
            <v>16</v>
          </cell>
        </row>
        <row r="1302">
          <cell r="A1302" t="str">
            <v>二十五、其他支出</v>
          </cell>
          <cell r="B1302">
            <v>300</v>
          </cell>
          <cell r="C1302">
            <v>1805</v>
          </cell>
        </row>
        <row r="1303">
          <cell r="A1303" t="str">
            <v>        年初预留</v>
          </cell>
        </row>
        <row r="1304">
          <cell r="A1304" t="str">
            <v>        其他支出</v>
          </cell>
          <cell r="B1304">
            <v>300</v>
          </cell>
          <cell r="C1304">
            <v>1805</v>
          </cell>
        </row>
        <row r="1307">
          <cell r="A1307" t="str">
            <v>支出合计</v>
          </cell>
          <cell r="B1307">
            <v>81983</v>
          </cell>
          <cell r="C1307">
            <v>86219</v>
          </cell>
        </row>
      </sheetData>
      <sheetData sheetId="4"/>
      <sheetData sheetId="5">
        <row r="7">
          <cell r="F7">
            <v>1465</v>
          </cell>
        </row>
        <row r="98">
          <cell r="F98">
            <v>87684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4"/>
  <sheetViews>
    <sheetView showGridLines="0" view="pageBreakPreview" zoomScale="75" zoomScaleNormal="100" workbookViewId="0">
      <pane xSplit="1" ySplit="5" topLeftCell="B18" activePane="bottomRight" state="frozen"/>
      <selection/>
      <selection pane="topRight"/>
      <selection pane="bottomLeft"/>
      <selection pane="bottomRight" activeCell="F33" sqref="F33"/>
    </sheetView>
  </sheetViews>
  <sheetFormatPr defaultColWidth="6.125" defaultRowHeight="14.25" customHeight="1"/>
  <cols>
    <col min="1" max="1" width="37.625" style="77" customWidth="1"/>
    <col min="2" max="6" width="12.125" style="77" customWidth="1"/>
    <col min="7" max="11" width="6.125" style="77"/>
    <col min="12" max="12" width="7.5" style="77"/>
    <col min="13" max="16384" width="6.125" style="77"/>
  </cols>
  <sheetData>
    <row r="1" s="102" customFormat="1" ht="39.95" customHeight="1" spans="1:1">
      <c r="A1" s="78" t="s">
        <v>0</v>
      </c>
    </row>
    <row r="2" s="74" customFormat="1" ht="30.75" customHeight="1" spans="1:6">
      <c r="A2" s="59" t="s">
        <v>1</v>
      </c>
      <c r="B2" s="59"/>
      <c r="C2" s="59"/>
      <c r="D2" s="59"/>
      <c r="E2" s="59"/>
      <c r="F2" s="59"/>
    </row>
    <row r="3" s="73" customFormat="1" ht="22.5" customHeight="1" spans="1:6">
      <c r="A3" s="79"/>
      <c r="D3" s="80" t="s">
        <v>2</v>
      </c>
      <c r="E3" s="80"/>
      <c r="F3" s="80"/>
    </row>
    <row r="4" s="103" customFormat="1" ht="31.9" customHeight="1" spans="1:6">
      <c r="A4" s="105" t="s">
        <v>3</v>
      </c>
      <c r="B4" s="82" t="s">
        <v>4</v>
      </c>
      <c r="C4" s="82" t="s">
        <v>5</v>
      </c>
      <c r="D4" s="82"/>
      <c r="E4" s="82"/>
      <c r="F4" s="106" t="s">
        <v>6</v>
      </c>
    </row>
    <row r="5" s="104" customFormat="1" ht="52.15" customHeight="1" spans="1:6">
      <c r="A5" s="107"/>
      <c r="B5" s="82"/>
      <c r="C5" s="82" t="s">
        <v>7</v>
      </c>
      <c r="D5" s="82" t="s">
        <v>8</v>
      </c>
      <c r="E5" s="106" t="s">
        <v>9</v>
      </c>
      <c r="F5" s="106"/>
    </row>
    <row r="6" ht="22.5" customHeight="1" spans="1:6">
      <c r="A6" s="85" t="s">
        <v>10</v>
      </c>
      <c r="B6" s="67">
        <f>IF(SUM(B7:B8)=0,"",SUM(B7:B8))</f>
        <v>108080</v>
      </c>
      <c r="C6" s="67">
        <f t="shared" ref="C6:D6" si="0">IF(SUM(C7:C8)=0,"",SUM(C7:C8))</f>
        <v>116200</v>
      </c>
      <c r="D6" s="67">
        <f t="shared" si="0"/>
        <v>150169</v>
      </c>
      <c r="E6" s="86">
        <f>IFERROR(D6/C6*100,"")</f>
        <v>129.23321858864</v>
      </c>
      <c r="F6" s="86">
        <f>IFERROR(D6/B6*100-100,"")</f>
        <v>38.9424500370096</v>
      </c>
    </row>
    <row r="7" ht="22.5" customHeight="1" spans="1:6">
      <c r="A7" s="87" t="s">
        <v>11</v>
      </c>
      <c r="B7" s="88">
        <v>70706</v>
      </c>
      <c r="C7" s="88">
        <v>77070</v>
      </c>
      <c r="D7" s="88">
        <v>108438</v>
      </c>
      <c r="E7" s="89">
        <f t="shared" ref="E7:E34" si="1">IFERROR(D7/C7*100,"")</f>
        <v>140.700661736084</v>
      </c>
      <c r="F7" s="89">
        <f t="shared" ref="F7:F34" si="2">IFERROR(D7/B7*100-100,"")</f>
        <v>53.3646366644981</v>
      </c>
    </row>
    <row r="8" ht="22.5" customHeight="1" spans="1:6">
      <c r="A8" s="87" t="s">
        <v>12</v>
      </c>
      <c r="B8" s="88">
        <v>37374</v>
      </c>
      <c r="C8" s="88">
        <v>39130</v>
      </c>
      <c r="D8" s="88">
        <v>41731</v>
      </c>
      <c r="E8" s="89">
        <f t="shared" si="1"/>
        <v>106.647073856376</v>
      </c>
      <c r="F8" s="89">
        <f t="shared" si="2"/>
        <v>11.6578369989832</v>
      </c>
    </row>
    <row r="9" ht="22.5" customHeight="1" spans="1:6">
      <c r="A9" s="85" t="s">
        <v>13</v>
      </c>
      <c r="B9" s="67">
        <f>IF(SUM(B10,B26)=0,"",SUM(B10,B26))</f>
        <v>80227</v>
      </c>
      <c r="C9" s="67">
        <f t="shared" ref="C9:D9" si="3">IF(SUM(C10,C26)=0,"",SUM(C10,C26))</f>
        <v>85889</v>
      </c>
      <c r="D9" s="67">
        <f t="shared" si="3"/>
        <v>65695</v>
      </c>
      <c r="E9" s="86">
        <f t="shared" si="1"/>
        <v>76.4882581005717</v>
      </c>
      <c r="F9" s="86">
        <f t="shared" si="2"/>
        <v>-18.1136026524736</v>
      </c>
    </row>
    <row r="10" ht="22.5" customHeight="1" spans="1:6">
      <c r="A10" s="90" t="s">
        <v>14</v>
      </c>
      <c r="B10" s="88">
        <f>IF(SUM(B11:B25)=0,"",SUM(B11:B25))</f>
        <v>42853</v>
      </c>
      <c r="C10" s="88">
        <f t="shared" ref="C10:D10" si="4">IF(SUM(C11:C25)=0,"",SUM(C11:C25))</f>
        <v>46759</v>
      </c>
      <c r="D10" s="88">
        <f t="shared" si="4"/>
        <v>24561</v>
      </c>
      <c r="E10" s="89">
        <f t="shared" si="1"/>
        <v>52.5267862871319</v>
      </c>
      <c r="F10" s="89">
        <f t="shared" si="2"/>
        <v>-42.6854595944275</v>
      </c>
    </row>
    <row r="11" ht="22.5" customHeight="1" spans="1:6">
      <c r="A11" s="90" t="s">
        <v>15</v>
      </c>
      <c r="B11" s="88">
        <v>16233</v>
      </c>
      <c r="C11" s="88">
        <v>17694</v>
      </c>
      <c r="D11" s="88">
        <v>8373</v>
      </c>
      <c r="E11" s="89">
        <f t="shared" si="1"/>
        <v>47.3211258053578</v>
      </c>
      <c r="F11" s="89">
        <f t="shared" si="2"/>
        <v>-48.4198854185918</v>
      </c>
    </row>
    <row r="12" ht="22.5" customHeight="1" spans="1:6">
      <c r="A12" s="90" t="s">
        <v>16</v>
      </c>
      <c r="B12" s="88">
        <v>37</v>
      </c>
      <c r="C12" s="88"/>
      <c r="D12" s="88"/>
      <c r="E12" s="89" t="str">
        <f t="shared" si="1"/>
        <v/>
      </c>
      <c r="F12" s="89">
        <f t="shared" si="2"/>
        <v>-100</v>
      </c>
    </row>
    <row r="13" ht="22.5" customHeight="1" spans="1:6">
      <c r="A13" s="90" t="s">
        <v>17</v>
      </c>
      <c r="B13" s="88">
        <v>2769</v>
      </c>
      <c r="C13" s="88">
        <v>3018</v>
      </c>
      <c r="D13" s="88">
        <v>6388</v>
      </c>
      <c r="E13" s="89">
        <f t="shared" si="1"/>
        <v>211.663353214049</v>
      </c>
      <c r="F13" s="89">
        <f t="shared" si="2"/>
        <v>130.697002527988</v>
      </c>
    </row>
    <row r="14" ht="22.5" customHeight="1" spans="1:6">
      <c r="A14" s="90" t="s">
        <v>18</v>
      </c>
      <c r="B14" s="88">
        <v>980</v>
      </c>
      <c r="C14" s="88">
        <v>1069</v>
      </c>
      <c r="D14" s="88">
        <v>1183</v>
      </c>
      <c r="E14" s="89">
        <f t="shared" si="1"/>
        <v>110.66417212348</v>
      </c>
      <c r="F14" s="89">
        <f t="shared" si="2"/>
        <v>20.7142857142857</v>
      </c>
    </row>
    <row r="15" ht="22.5" customHeight="1" spans="1:6">
      <c r="A15" s="90" t="s">
        <v>19</v>
      </c>
      <c r="B15" s="88">
        <v>69</v>
      </c>
      <c r="C15" s="88">
        <v>75</v>
      </c>
      <c r="D15" s="88">
        <v>18</v>
      </c>
      <c r="E15" s="89">
        <f t="shared" si="1"/>
        <v>24</v>
      </c>
      <c r="F15" s="89">
        <f t="shared" si="2"/>
        <v>-73.9130434782609</v>
      </c>
    </row>
    <row r="16" ht="22.5" customHeight="1" spans="1:6">
      <c r="A16" s="90" t="s">
        <v>20</v>
      </c>
      <c r="B16" s="88">
        <v>2571</v>
      </c>
      <c r="C16" s="88">
        <v>2802</v>
      </c>
      <c r="D16" s="88">
        <v>1328</v>
      </c>
      <c r="E16" s="89">
        <f t="shared" si="1"/>
        <v>47.3947180585296</v>
      </c>
      <c r="F16" s="89">
        <f t="shared" si="2"/>
        <v>-48.3469467133411</v>
      </c>
    </row>
    <row r="17" ht="22.5" customHeight="1" spans="1:6">
      <c r="A17" s="90" t="s">
        <v>21</v>
      </c>
      <c r="B17" s="88">
        <v>1336</v>
      </c>
      <c r="C17" s="88">
        <v>1456</v>
      </c>
      <c r="D17" s="88">
        <v>1276</v>
      </c>
      <c r="E17" s="89">
        <f t="shared" si="1"/>
        <v>87.6373626373626</v>
      </c>
      <c r="F17" s="89">
        <f t="shared" si="2"/>
        <v>-4.49101796407186</v>
      </c>
    </row>
    <row r="18" s="104" customFormat="1" ht="22.5" customHeight="1" spans="1:12">
      <c r="A18" s="90" t="s">
        <v>22</v>
      </c>
      <c r="B18" s="88">
        <v>1038</v>
      </c>
      <c r="C18" s="88">
        <v>1132</v>
      </c>
      <c r="D18" s="88">
        <v>561</v>
      </c>
      <c r="E18" s="89">
        <f t="shared" si="1"/>
        <v>49.5583038869258</v>
      </c>
      <c r="F18" s="89">
        <f t="shared" si="2"/>
        <v>-45.9537572254335</v>
      </c>
      <c r="K18" s="104">
        <f>C18/2</f>
        <v>566</v>
      </c>
      <c r="L18" s="108">
        <f>K18/C18-1</f>
        <v>-0.5</v>
      </c>
    </row>
    <row r="19" ht="22.5" customHeight="1" spans="1:6">
      <c r="A19" s="90" t="s">
        <v>23</v>
      </c>
      <c r="B19" s="88">
        <v>6095</v>
      </c>
      <c r="C19" s="88">
        <v>6733</v>
      </c>
      <c r="D19" s="88">
        <v>2968</v>
      </c>
      <c r="E19" s="89">
        <f t="shared" si="1"/>
        <v>44.0813901678301</v>
      </c>
      <c r="F19" s="89">
        <f t="shared" si="2"/>
        <v>-51.304347826087</v>
      </c>
    </row>
    <row r="20" ht="22.5" customHeight="1" spans="1:6">
      <c r="A20" s="90" t="s">
        <v>24</v>
      </c>
      <c r="B20" s="88">
        <v>7956</v>
      </c>
      <c r="C20" s="88">
        <v>8672</v>
      </c>
      <c r="D20" s="88">
        <v>1415</v>
      </c>
      <c r="E20" s="89">
        <f t="shared" si="1"/>
        <v>16.3168819188192</v>
      </c>
      <c r="F20" s="89">
        <f t="shared" si="2"/>
        <v>-82.2146807440925</v>
      </c>
    </row>
    <row r="21" ht="22.5" customHeight="1" spans="1:6">
      <c r="A21" s="90" t="s">
        <v>25</v>
      </c>
      <c r="B21" s="88">
        <v>113</v>
      </c>
      <c r="C21" s="88">
        <v>123</v>
      </c>
      <c r="D21" s="88">
        <v>61</v>
      </c>
      <c r="E21" s="89">
        <f t="shared" si="1"/>
        <v>49.5934959349593</v>
      </c>
      <c r="F21" s="89">
        <f t="shared" si="2"/>
        <v>-46.0176991150443</v>
      </c>
    </row>
    <row r="22" ht="22.5" customHeight="1" spans="1:6">
      <c r="A22" s="90" t="s">
        <v>26</v>
      </c>
      <c r="B22" s="91">
        <v>2544</v>
      </c>
      <c r="C22" s="88">
        <v>2773</v>
      </c>
      <c r="D22" s="88">
        <v>990</v>
      </c>
      <c r="E22" s="89">
        <f t="shared" si="1"/>
        <v>35.7014064190408</v>
      </c>
      <c r="F22" s="89">
        <f t="shared" si="2"/>
        <v>-61.0849056603774</v>
      </c>
    </row>
    <row r="23" ht="22.5" customHeight="1" spans="1:6">
      <c r="A23" s="90" t="s">
        <v>27</v>
      </c>
      <c r="B23" s="91">
        <v>1112</v>
      </c>
      <c r="C23" s="88">
        <v>1212</v>
      </c>
      <c r="D23" s="88"/>
      <c r="E23" s="89">
        <f t="shared" si="1"/>
        <v>0</v>
      </c>
      <c r="F23" s="89">
        <f t="shared" si="2"/>
        <v>-100</v>
      </c>
    </row>
    <row r="24" ht="22.5" customHeight="1" spans="1:6">
      <c r="A24" s="90" t="s">
        <v>28</v>
      </c>
      <c r="B24" s="91"/>
      <c r="C24" s="88"/>
      <c r="D24" s="88"/>
      <c r="E24" s="89" t="str">
        <f t="shared" si="1"/>
        <v/>
      </c>
      <c r="F24" s="89" t="str">
        <f t="shared" si="2"/>
        <v/>
      </c>
    </row>
    <row r="25" ht="22.5" customHeight="1" spans="1:6">
      <c r="A25" s="90" t="s">
        <v>29</v>
      </c>
      <c r="B25" s="91"/>
      <c r="C25" s="88"/>
      <c r="D25" s="88"/>
      <c r="E25" s="89" t="str">
        <f t="shared" si="1"/>
        <v/>
      </c>
      <c r="F25" s="89" t="str">
        <f t="shared" si="2"/>
        <v/>
      </c>
    </row>
    <row r="26" ht="22.5" customHeight="1" spans="1:6">
      <c r="A26" s="90" t="s">
        <v>30</v>
      </c>
      <c r="B26" s="91">
        <f>IF(SUM(B27:B34)=0,"",SUM(B27:B34))</f>
        <v>37374</v>
      </c>
      <c r="C26" s="91">
        <f t="shared" ref="C26:D26" si="5">IF(SUM(C27:C34)=0,"",SUM(C27:C34))</f>
        <v>39130</v>
      </c>
      <c r="D26" s="91">
        <f t="shared" si="5"/>
        <v>41134</v>
      </c>
      <c r="E26" s="89">
        <f t="shared" si="1"/>
        <v>105.121390237669</v>
      </c>
      <c r="F26" s="89">
        <f t="shared" si="2"/>
        <v>10.060469845347</v>
      </c>
    </row>
    <row r="27" ht="22.5" customHeight="1" spans="1:6">
      <c r="A27" s="90" t="s">
        <v>31</v>
      </c>
      <c r="B27" s="88">
        <v>1145</v>
      </c>
      <c r="C27" s="88">
        <v>1198</v>
      </c>
      <c r="D27" s="88">
        <v>574</v>
      </c>
      <c r="E27" s="89">
        <f t="shared" si="1"/>
        <v>47.9131886477462</v>
      </c>
      <c r="F27" s="89">
        <f t="shared" si="2"/>
        <v>-49.8689956331878</v>
      </c>
    </row>
    <row r="28" ht="22.5" customHeight="1" spans="1:6">
      <c r="A28" s="90" t="s">
        <v>32</v>
      </c>
      <c r="B28" s="88"/>
      <c r="C28" s="88"/>
      <c r="D28" s="88"/>
      <c r="E28" s="89" t="str">
        <f t="shared" si="1"/>
        <v/>
      </c>
      <c r="F28" s="89" t="str">
        <f t="shared" si="2"/>
        <v/>
      </c>
    </row>
    <row r="29" ht="22.5" customHeight="1" spans="1:6">
      <c r="A29" s="90" t="s">
        <v>33</v>
      </c>
      <c r="B29" s="88">
        <v>43</v>
      </c>
      <c r="C29" s="88">
        <v>45</v>
      </c>
      <c r="D29" s="88">
        <v>32</v>
      </c>
      <c r="E29" s="89">
        <f t="shared" si="1"/>
        <v>71.1111111111111</v>
      </c>
      <c r="F29" s="89">
        <f t="shared" si="2"/>
        <v>-25.5813953488372</v>
      </c>
    </row>
    <row r="30" ht="22.5" customHeight="1" spans="1:6">
      <c r="A30" s="92" t="s">
        <v>34</v>
      </c>
      <c r="B30" s="88"/>
      <c r="C30" s="88"/>
      <c r="D30" s="88"/>
      <c r="E30" s="89" t="str">
        <f t="shared" si="1"/>
        <v/>
      </c>
      <c r="F30" s="89" t="str">
        <f t="shared" si="2"/>
        <v/>
      </c>
    </row>
    <row r="31" ht="22.5" customHeight="1" spans="1:6">
      <c r="A31" s="92" t="s">
        <v>35</v>
      </c>
      <c r="B31" s="88">
        <v>36186</v>
      </c>
      <c r="C31" s="88">
        <v>37887</v>
      </c>
      <c r="D31" s="88">
        <v>40528</v>
      </c>
      <c r="E31" s="89">
        <f t="shared" si="1"/>
        <v>106.970728746008</v>
      </c>
      <c r="F31" s="89">
        <f t="shared" si="2"/>
        <v>11.9991156800973</v>
      </c>
    </row>
    <row r="32" ht="22.5" customHeight="1" spans="1:6">
      <c r="A32" s="92" t="s">
        <v>36</v>
      </c>
      <c r="B32" s="88"/>
      <c r="C32" s="88"/>
      <c r="D32" s="88"/>
      <c r="E32" s="89" t="str">
        <f t="shared" si="1"/>
        <v/>
      </c>
      <c r="F32" s="89" t="str">
        <f t="shared" si="2"/>
        <v/>
      </c>
    </row>
    <row r="33" ht="22.5" customHeight="1" spans="1:6">
      <c r="A33" s="92" t="s">
        <v>37</v>
      </c>
      <c r="B33" s="88"/>
      <c r="C33" s="88"/>
      <c r="D33" s="88"/>
      <c r="E33" s="89" t="str">
        <f t="shared" si="1"/>
        <v/>
      </c>
      <c r="F33" s="89" t="str">
        <f t="shared" si="2"/>
        <v/>
      </c>
    </row>
    <row r="34" ht="22.5" customHeight="1" spans="1:6">
      <c r="A34" s="92" t="s">
        <v>38</v>
      </c>
      <c r="B34" s="88"/>
      <c r="C34" s="88"/>
      <c r="D34" s="88"/>
      <c r="E34" s="89" t="str">
        <f t="shared" si="1"/>
        <v/>
      </c>
      <c r="F34" s="89" t="str">
        <f t="shared" si="2"/>
        <v/>
      </c>
    </row>
  </sheetData>
  <mergeCells count="6">
    <mergeCell ref="A2:F2"/>
    <mergeCell ref="D3:F3"/>
    <mergeCell ref="C4:E4"/>
    <mergeCell ref="A4:A5"/>
    <mergeCell ref="B4:B5"/>
    <mergeCell ref="F4:F5"/>
  </mergeCells>
  <printOptions horizontalCentered="1"/>
  <pageMargins left="0.786805555555556" right="0.786805555555556" top="1.37777777777778" bottom="1.41666666666667" header="0" footer="0.984027777777778"/>
  <pageSetup paperSize="9" scale="81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28"/>
  <sheetViews>
    <sheetView showGridLines="0" showZeros="0" view="pageBreakPreview" zoomScale="75" zoomScaleNormal="100" workbookViewId="0">
      <pane xSplit="1" ySplit="4" topLeftCell="B17" activePane="bottomRight" state="frozen"/>
      <selection/>
      <selection pane="topRight"/>
      <selection pane="bottomLeft"/>
      <selection pane="bottomRight" activeCell="J20" sqref="J20"/>
    </sheetView>
  </sheetViews>
  <sheetFormatPr defaultColWidth="9" defaultRowHeight="15.6" outlineLevelCol="3"/>
  <cols>
    <col min="1" max="1" width="37.625" style="22" customWidth="1"/>
    <col min="2" max="3" width="19.75" style="22" customWidth="1"/>
    <col min="4" max="4" width="19.875" style="22" customWidth="1"/>
    <col min="5" max="16384" width="9" style="22"/>
  </cols>
  <sheetData>
    <row r="1" s="73" customFormat="1" ht="39.95" customHeight="1" spans="1:1">
      <c r="A1" s="78" t="s">
        <v>39</v>
      </c>
    </row>
    <row r="2" ht="30.75" customHeight="1" spans="1:4">
      <c r="A2" s="59" t="s">
        <v>40</v>
      </c>
      <c r="B2" s="59"/>
      <c r="C2" s="59"/>
      <c r="D2" s="59"/>
    </row>
    <row r="3" s="73" customFormat="1" ht="22.5" customHeight="1" spans="1:4">
      <c r="A3" s="94"/>
      <c r="B3" s="95"/>
      <c r="C3" s="95"/>
      <c r="D3" s="96" t="s">
        <v>2</v>
      </c>
    </row>
    <row r="4" s="93" customFormat="1" ht="84" customHeight="1" spans="1:4">
      <c r="A4" s="97" t="s">
        <v>41</v>
      </c>
      <c r="B4" s="98" t="s">
        <v>42</v>
      </c>
      <c r="C4" s="98" t="s">
        <v>8</v>
      </c>
      <c r="D4" s="99" t="s">
        <v>43</v>
      </c>
    </row>
    <row r="5" s="76" customFormat="1" ht="22.5" customHeight="1" spans="1:4">
      <c r="A5" s="85" t="s">
        <v>44</v>
      </c>
      <c r="B5" s="100">
        <f>IF(SUM(B6:B28)="","",SUM(B6:B28))</f>
        <v>77003</v>
      </c>
      <c r="C5" s="100">
        <f>IF(SUM(C6:C28)="","",SUM(C6:C28))</f>
        <v>81983</v>
      </c>
      <c r="D5" s="68">
        <f>IFERROR(C5/B5*100-100,"")</f>
        <v>6.46728049556511</v>
      </c>
    </row>
    <row r="6" s="73" customFormat="1" ht="22.5" customHeight="1" spans="1:4">
      <c r="A6" s="69" t="s">
        <v>45</v>
      </c>
      <c r="B6" s="101">
        <v>4315</v>
      </c>
      <c r="C6" s="101">
        <f>4913+37</f>
        <v>4950</v>
      </c>
      <c r="D6" s="71">
        <f t="shared" ref="D6:D28" si="0">IFERROR(C6/B6*100-100,"")</f>
        <v>14.7161066048668</v>
      </c>
    </row>
    <row r="7" s="73" customFormat="1" ht="22.5" customHeight="1" spans="1:4">
      <c r="A7" s="69" t="s">
        <v>46</v>
      </c>
      <c r="B7" s="101"/>
      <c r="C7" s="101"/>
      <c r="D7" s="71" t="str">
        <f t="shared" si="0"/>
        <v/>
      </c>
    </row>
    <row r="8" s="73" customFormat="1" ht="22.5" customHeight="1" spans="1:4">
      <c r="A8" s="69" t="s">
        <v>47</v>
      </c>
      <c r="B8" s="101"/>
      <c r="C8" s="101"/>
      <c r="D8" s="71" t="str">
        <f t="shared" si="0"/>
        <v/>
      </c>
    </row>
    <row r="9" s="73" customFormat="1" ht="22.5" customHeight="1" spans="1:4">
      <c r="A9" s="69" t="s">
        <v>48</v>
      </c>
      <c r="B9" s="101">
        <v>802</v>
      </c>
      <c r="C9" s="101">
        <v>1098</v>
      </c>
      <c r="D9" s="71">
        <f t="shared" si="0"/>
        <v>36.9077306733167</v>
      </c>
    </row>
    <row r="10" s="73" customFormat="1" ht="22.5" customHeight="1" spans="1:4">
      <c r="A10" s="69" t="s">
        <v>49</v>
      </c>
      <c r="B10" s="101"/>
      <c r="C10" s="101">
        <v>5</v>
      </c>
      <c r="D10" s="71" t="str">
        <f t="shared" si="0"/>
        <v/>
      </c>
    </row>
    <row r="11" s="73" customFormat="1" ht="22.5" customHeight="1" spans="1:4">
      <c r="A11" s="69" t="s">
        <v>50</v>
      </c>
      <c r="B11" s="101">
        <v>854</v>
      </c>
      <c r="C11" s="101">
        <v>2840</v>
      </c>
      <c r="D11" s="71">
        <f t="shared" si="0"/>
        <v>232.552693208431</v>
      </c>
    </row>
    <row r="12" s="73" customFormat="1" ht="22.5" customHeight="1" spans="1:4">
      <c r="A12" s="69" t="s">
        <v>51</v>
      </c>
      <c r="B12" s="101">
        <v>12</v>
      </c>
      <c r="C12" s="101">
        <v>50</v>
      </c>
      <c r="D12" s="71">
        <f t="shared" si="0"/>
        <v>316.666666666667</v>
      </c>
    </row>
    <row r="13" s="73" customFormat="1" ht="22.5" customHeight="1" spans="1:4">
      <c r="A13" s="69" t="s">
        <v>52</v>
      </c>
      <c r="B13" s="101">
        <v>1410</v>
      </c>
      <c r="C13" s="101">
        <v>239</v>
      </c>
      <c r="D13" s="71">
        <f t="shared" si="0"/>
        <v>-83.0496453900709</v>
      </c>
    </row>
    <row r="14" s="73" customFormat="1" ht="22.5" customHeight="1" spans="1:4">
      <c r="A14" s="69" t="s">
        <v>53</v>
      </c>
      <c r="B14" s="101">
        <v>0</v>
      </c>
      <c r="C14" s="101">
        <v>2</v>
      </c>
      <c r="D14" s="71" t="str">
        <f t="shared" si="0"/>
        <v/>
      </c>
    </row>
    <row r="15" s="73" customFormat="1" ht="22.5" customHeight="1" spans="1:4">
      <c r="A15" s="69" t="s">
        <v>54</v>
      </c>
      <c r="B15" s="101">
        <v>1298</v>
      </c>
      <c r="C15" s="101">
        <v>1088</v>
      </c>
      <c r="D15" s="71">
        <f t="shared" si="0"/>
        <v>-16.1787365177196</v>
      </c>
    </row>
    <row r="16" s="73" customFormat="1" ht="22.5" customHeight="1" spans="1:4">
      <c r="A16" s="69" t="s">
        <v>55</v>
      </c>
      <c r="B16" s="101">
        <v>64790</v>
      </c>
      <c r="C16" s="101">
        <v>63328</v>
      </c>
      <c r="D16" s="71">
        <f t="shared" si="0"/>
        <v>-2.25652106806606</v>
      </c>
    </row>
    <row r="17" s="73" customFormat="1" ht="22.5" customHeight="1" spans="1:4">
      <c r="A17" s="69" t="s">
        <v>56</v>
      </c>
      <c r="B17" s="101">
        <v>937</v>
      </c>
      <c r="C17" s="101">
        <v>1710</v>
      </c>
      <c r="D17" s="71">
        <f t="shared" si="0"/>
        <v>82.4973319103522</v>
      </c>
    </row>
    <row r="18" s="73" customFormat="1" ht="22.5" customHeight="1" spans="1:4">
      <c r="A18" s="69" t="s">
        <v>57</v>
      </c>
      <c r="B18" s="101">
        <v>0</v>
      </c>
      <c r="C18" s="101"/>
      <c r="D18" s="71" t="str">
        <f t="shared" si="0"/>
        <v/>
      </c>
    </row>
    <row r="19" s="73" customFormat="1" ht="22.5" customHeight="1" spans="1:4">
      <c r="A19" s="69" t="s">
        <v>58</v>
      </c>
      <c r="B19" s="101">
        <v>1067</v>
      </c>
      <c r="C19" s="101">
        <v>4185</v>
      </c>
      <c r="D19" s="71">
        <f t="shared" si="0"/>
        <v>292.221180880975</v>
      </c>
    </row>
    <row r="20" s="73" customFormat="1" ht="22.5" customHeight="1" spans="1:4">
      <c r="A20" s="69" t="s">
        <v>59</v>
      </c>
      <c r="B20" s="101">
        <v>265</v>
      </c>
      <c r="C20" s="101">
        <v>259</v>
      </c>
      <c r="D20" s="71">
        <f t="shared" si="0"/>
        <v>-2.26415094339623</v>
      </c>
    </row>
    <row r="21" s="73" customFormat="1" ht="22.5" customHeight="1" spans="1:4">
      <c r="A21" s="69" t="s">
        <v>60</v>
      </c>
      <c r="B21" s="101">
        <v>0</v>
      </c>
      <c r="C21" s="101"/>
      <c r="D21" s="71" t="str">
        <f t="shared" si="0"/>
        <v/>
      </c>
    </row>
    <row r="22" s="73" customFormat="1" ht="22.5" customHeight="1" spans="1:4">
      <c r="A22" s="69" t="s">
        <v>61</v>
      </c>
      <c r="B22" s="101">
        <v>0</v>
      </c>
      <c r="C22" s="101"/>
      <c r="D22" s="71" t="str">
        <f t="shared" si="0"/>
        <v/>
      </c>
    </row>
    <row r="23" s="73" customFormat="1" ht="22.5" customHeight="1" spans="1:4">
      <c r="A23" s="69" t="s">
        <v>62</v>
      </c>
      <c r="B23" s="101">
        <v>219</v>
      </c>
      <c r="C23" s="101">
        <v>222</v>
      </c>
      <c r="D23" s="71">
        <f t="shared" si="0"/>
        <v>1.36986301369863</v>
      </c>
    </row>
    <row r="24" s="73" customFormat="1" ht="22.5" customHeight="1" spans="1:4">
      <c r="A24" s="69" t="s">
        <v>63</v>
      </c>
      <c r="B24" s="101"/>
      <c r="C24" s="101"/>
      <c r="D24" s="71" t="str">
        <f t="shared" si="0"/>
        <v/>
      </c>
    </row>
    <row r="25" s="73" customFormat="1" ht="22.5" customHeight="1" spans="1:4">
      <c r="A25" s="69" t="s">
        <v>64</v>
      </c>
      <c r="B25" s="101"/>
      <c r="C25" s="101"/>
      <c r="D25" s="71" t="str">
        <f t="shared" si="0"/>
        <v/>
      </c>
    </row>
    <row r="26" s="73" customFormat="1" ht="22.5" customHeight="1" spans="1:4">
      <c r="A26" s="69" t="s">
        <v>65</v>
      </c>
      <c r="B26" s="101">
        <v>195</v>
      </c>
      <c r="C26" s="101">
        <v>300</v>
      </c>
      <c r="D26" s="71">
        <f t="shared" si="0"/>
        <v>53.8461538461539</v>
      </c>
    </row>
    <row r="27" s="73" customFormat="1" ht="22.5" customHeight="1" spans="1:4">
      <c r="A27" s="69" t="s">
        <v>66</v>
      </c>
      <c r="B27" s="101">
        <v>816</v>
      </c>
      <c r="C27" s="101">
        <v>1685</v>
      </c>
      <c r="D27" s="71">
        <f t="shared" si="0"/>
        <v>106.495098039216</v>
      </c>
    </row>
    <row r="28" s="73" customFormat="1" ht="22.5" customHeight="1" spans="1:4">
      <c r="A28" s="69" t="s">
        <v>67</v>
      </c>
      <c r="B28" s="101">
        <v>23</v>
      </c>
      <c r="C28" s="101">
        <v>22</v>
      </c>
      <c r="D28" s="71">
        <f t="shared" si="0"/>
        <v>-4.34782608695652</v>
      </c>
    </row>
  </sheetData>
  <mergeCells count="1">
    <mergeCell ref="A2:D2"/>
  </mergeCells>
  <printOptions horizontalCentered="1"/>
  <pageMargins left="0.786805555555556" right="0.786805555555556" top="1.37777777777778" bottom="1.41666666666667" header="0" footer="0.984027777777778"/>
  <pageSetup paperSize="9" scale="82" firstPageNumber="3" fitToHeight="0" orientation="portrait" useFirstPageNumber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4"/>
  <sheetViews>
    <sheetView showGridLines="0" view="pageBreakPreview" zoomScale="75" zoomScaleNormal="100" workbookViewId="0">
      <pane xSplit="1" ySplit="5" topLeftCell="B21" activePane="bottomRight" state="frozen"/>
      <selection/>
      <selection pane="topRight"/>
      <selection pane="bottomLeft"/>
      <selection pane="bottomRight" activeCell="D22" sqref="D15 D18 D21 D22"/>
    </sheetView>
  </sheetViews>
  <sheetFormatPr defaultColWidth="6.125" defaultRowHeight="14.25" customHeight="1" outlineLevelCol="5"/>
  <cols>
    <col min="1" max="1" width="37.625" style="77" customWidth="1"/>
    <col min="2" max="6" width="12.125" style="77" customWidth="1"/>
    <col min="7" max="16384" width="6.125" style="77"/>
  </cols>
  <sheetData>
    <row r="1" s="73" customFormat="1" ht="39.95" customHeight="1" spans="1:1">
      <c r="A1" s="78" t="s">
        <v>68</v>
      </c>
    </row>
    <row r="2" s="74" customFormat="1" ht="30.75" customHeight="1" spans="1:6">
      <c r="A2" s="59" t="s">
        <v>69</v>
      </c>
      <c r="B2" s="59"/>
      <c r="C2" s="59"/>
      <c r="D2" s="59"/>
      <c r="E2" s="59"/>
      <c r="F2" s="59"/>
    </row>
    <row r="3" s="73" customFormat="1" ht="22.5" customHeight="1" spans="1:6">
      <c r="A3" s="79"/>
      <c r="D3" s="80" t="s">
        <v>2</v>
      </c>
      <c r="E3" s="80"/>
      <c r="F3" s="80"/>
    </row>
    <row r="4" s="75" customFormat="1" ht="31.9" customHeight="1" spans="1:6">
      <c r="A4" s="81" t="s">
        <v>3</v>
      </c>
      <c r="B4" s="82" t="s">
        <v>70</v>
      </c>
      <c r="C4" s="82" t="s">
        <v>71</v>
      </c>
      <c r="D4" s="82" t="s">
        <v>72</v>
      </c>
      <c r="E4" s="83" t="s">
        <v>73</v>
      </c>
      <c r="F4" s="84"/>
    </row>
    <row r="5" s="76" customFormat="1" ht="52.15" customHeight="1" spans="1:6">
      <c r="A5" s="81"/>
      <c r="B5" s="82"/>
      <c r="C5" s="82"/>
      <c r="D5" s="82"/>
      <c r="E5" s="82" t="s">
        <v>74</v>
      </c>
      <c r="F5" s="82" t="s">
        <v>75</v>
      </c>
    </row>
    <row r="6" s="73" customFormat="1" ht="22.5" customHeight="1" spans="1:6">
      <c r="A6" s="85" t="s">
        <v>10</v>
      </c>
      <c r="B6" s="67">
        <f>IF(SUM(B7:B8)=0,"",SUM(B7:B8))</f>
        <v>116200</v>
      </c>
      <c r="C6" s="67">
        <f t="shared" ref="C6:D6" si="0">IF(SUM(C7:C8)=0,"",SUM(C7:C8))</f>
        <v>150169</v>
      </c>
      <c r="D6" s="67">
        <f t="shared" si="0"/>
        <v>159173</v>
      </c>
      <c r="E6" s="86">
        <f>IFERROR(D6/B6*100-100,"")</f>
        <v>36.9819277108434</v>
      </c>
      <c r="F6" s="86">
        <f>IFERROR(D6/C6*100-100,"")</f>
        <v>5.99591127329874</v>
      </c>
    </row>
    <row r="7" s="73" customFormat="1" ht="22.5" customHeight="1" spans="1:6">
      <c r="A7" s="87" t="s">
        <v>11</v>
      </c>
      <c r="B7" s="88">
        <f>IF('18高新区一般公共预算收入'!C7="","",'18高新区一般公共预算收入'!C7)</f>
        <v>77070</v>
      </c>
      <c r="C7" s="88">
        <f>IF('18高新区一般公共预算收入'!D7="","",'18高新区一般公共预算收入'!D7)</f>
        <v>108438</v>
      </c>
      <c r="D7" s="88">
        <v>117763</v>
      </c>
      <c r="E7" s="89">
        <f t="shared" ref="E7:E34" si="1">IFERROR(D7/B7*100-100,"")</f>
        <v>52.8000519008693</v>
      </c>
      <c r="F7" s="89"/>
    </row>
    <row r="8" s="73" customFormat="1" ht="22.5" customHeight="1" spans="1:6">
      <c r="A8" s="87" t="s">
        <v>12</v>
      </c>
      <c r="B8" s="88">
        <f>IF('18高新区一般公共预算收入'!C8="","",'18高新区一般公共预算收入'!C8)</f>
        <v>39130</v>
      </c>
      <c r="C8" s="88">
        <f>IF('18高新区一般公共预算收入'!D8="","",'18高新区一般公共预算收入'!D8)</f>
        <v>41731</v>
      </c>
      <c r="D8" s="88">
        <v>41410</v>
      </c>
      <c r="E8" s="89">
        <f t="shared" si="1"/>
        <v>5.82673140812675</v>
      </c>
      <c r="F8" s="89">
        <f t="shared" ref="F8:F34" si="2">IFERROR(D8/C8*100-100,"")</f>
        <v>-0.769212336152975</v>
      </c>
    </row>
    <row r="9" s="73" customFormat="1" ht="22.5" customHeight="1" spans="1:6">
      <c r="A9" s="85" t="s">
        <v>13</v>
      </c>
      <c r="B9" s="67">
        <f>IF(SUM(B10,B26)=0,"",SUM(B10,B26))</f>
        <v>85889</v>
      </c>
      <c r="C9" s="67">
        <f t="shared" ref="C9:D9" si="3">IF(SUM(C10,C26)=0,"",SUM(C10,C26))</f>
        <v>65695</v>
      </c>
      <c r="D9" s="67">
        <f t="shared" si="3"/>
        <v>68980</v>
      </c>
      <c r="E9" s="86">
        <f t="shared" si="1"/>
        <v>-19.6870379210376</v>
      </c>
      <c r="F9" s="86">
        <f t="shared" si="2"/>
        <v>5.00038054646473</v>
      </c>
    </row>
    <row r="10" s="73" customFormat="1" ht="22.5" customHeight="1" spans="1:6">
      <c r="A10" s="90" t="s">
        <v>14</v>
      </c>
      <c r="B10" s="88">
        <f>IF(SUM(B11:B25)=0,"",SUM(B11:B25))</f>
        <v>46759</v>
      </c>
      <c r="C10" s="88">
        <f t="shared" ref="C10:D10" si="4">IF(SUM(C11:C25)=0,"",SUM(C11:C25))</f>
        <v>24561</v>
      </c>
      <c r="D10" s="88">
        <f t="shared" si="4"/>
        <v>28241</v>
      </c>
      <c r="E10" s="89">
        <f t="shared" si="1"/>
        <v>-39.6030710665326</v>
      </c>
      <c r="F10" s="89">
        <f t="shared" si="2"/>
        <v>14.9831032938398</v>
      </c>
    </row>
    <row r="11" s="73" customFormat="1" ht="22.5" customHeight="1" spans="1:6">
      <c r="A11" s="90" t="s">
        <v>15</v>
      </c>
      <c r="B11" s="88">
        <f>IF('18高新区一般公共预算收入'!C11="","",'18高新区一般公共预算收入'!C11)</f>
        <v>17694</v>
      </c>
      <c r="C11" s="88">
        <f>IF('18高新区一般公共预算收入'!D11="","",'18高新区一般公共预算收入'!D11)</f>
        <v>8373</v>
      </c>
      <c r="D11" s="88">
        <v>9528</v>
      </c>
      <c r="E11" s="89">
        <f t="shared" si="1"/>
        <v>-46.1512377076975</v>
      </c>
      <c r="F11" s="89">
        <f t="shared" si="2"/>
        <v>13.7943389466141</v>
      </c>
    </row>
    <row r="12" s="73" customFormat="1" ht="22.5" customHeight="1" spans="1:6">
      <c r="A12" s="90" t="s">
        <v>16</v>
      </c>
      <c r="B12" s="88" t="str">
        <f>IF('18高新区一般公共预算收入'!C12="","",'18高新区一般公共预算收入'!C12)</f>
        <v/>
      </c>
      <c r="C12" s="88" t="str">
        <f>IF('18高新区一般公共预算收入'!D12="","",'18高新区一般公共预算收入'!D12)</f>
        <v/>
      </c>
      <c r="D12" s="88"/>
      <c r="E12" s="89" t="str">
        <f t="shared" si="1"/>
        <v/>
      </c>
      <c r="F12" s="89" t="str">
        <f t="shared" si="2"/>
        <v/>
      </c>
    </row>
    <row r="13" s="73" customFormat="1" ht="22.5" customHeight="1" spans="1:6">
      <c r="A13" s="90" t="s">
        <v>17</v>
      </c>
      <c r="B13" s="88">
        <f>IF('18高新区一般公共预算收入'!C13="","",'18高新区一般公共预算收入'!C13)</f>
        <v>3018</v>
      </c>
      <c r="C13" s="88">
        <f>IF('18高新区一般公共预算收入'!D13="","",'18高新区一般公共预算收入'!D13)</f>
        <v>6388</v>
      </c>
      <c r="D13" s="88">
        <v>6771</v>
      </c>
      <c r="E13" s="89">
        <f t="shared" si="1"/>
        <v>124.353876739563</v>
      </c>
      <c r="F13" s="89">
        <f t="shared" si="2"/>
        <v>5.99561678146526</v>
      </c>
    </row>
    <row r="14" s="73" customFormat="1" ht="22.5" customHeight="1" spans="1:6">
      <c r="A14" s="90" t="s">
        <v>18</v>
      </c>
      <c r="B14" s="88">
        <f>IF('18高新区一般公共预算收入'!C14="","",'18高新区一般公共预算收入'!C14)</f>
        <v>1069</v>
      </c>
      <c r="C14" s="88">
        <f>IF('18高新区一般公共预算收入'!D14="","",'18高新区一般公共预算收入'!D14)</f>
        <v>1183</v>
      </c>
      <c r="D14" s="88">
        <v>1254</v>
      </c>
      <c r="E14" s="89">
        <f t="shared" si="1"/>
        <v>17.3058933582788</v>
      </c>
      <c r="F14" s="89">
        <f t="shared" si="2"/>
        <v>6.00169061707523</v>
      </c>
    </row>
    <row r="15" s="73" customFormat="1" ht="22.5" customHeight="1" spans="1:6">
      <c r="A15" s="90" t="s">
        <v>19</v>
      </c>
      <c r="B15" s="88">
        <f>IF('18高新区一般公共预算收入'!C15="","",'18高新区一般公共预算收入'!C15)</f>
        <v>75</v>
      </c>
      <c r="C15" s="88">
        <f>IF('18高新区一般公共预算收入'!D15="","",'18高新区一般公共预算收入'!D15)</f>
        <v>18</v>
      </c>
      <c r="D15" s="88">
        <v>19</v>
      </c>
      <c r="E15" s="89">
        <f t="shared" si="1"/>
        <v>-74.6666666666667</v>
      </c>
      <c r="F15" s="89">
        <f t="shared" si="2"/>
        <v>5.55555555555556</v>
      </c>
    </row>
    <row r="16" s="73" customFormat="1" ht="22.5" customHeight="1" spans="1:6">
      <c r="A16" s="90" t="s">
        <v>20</v>
      </c>
      <c r="B16" s="88">
        <f>IF('18高新区一般公共预算收入'!C16="","",'18高新区一般公共预算收入'!C16)</f>
        <v>2802</v>
      </c>
      <c r="C16" s="88">
        <f>IF('18高新区一般公共预算收入'!D16="","",'18高新区一般公共预算收入'!D16)</f>
        <v>1328</v>
      </c>
      <c r="D16" s="88">
        <v>1486</v>
      </c>
      <c r="E16" s="89">
        <f t="shared" si="1"/>
        <v>-46.9664525339044</v>
      </c>
      <c r="F16" s="89">
        <f t="shared" si="2"/>
        <v>11.8975903614458</v>
      </c>
    </row>
    <row r="17" s="73" customFormat="1" ht="22.5" customHeight="1" spans="1:6">
      <c r="A17" s="90" t="s">
        <v>21</v>
      </c>
      <c r="B17" s="88">
        <f>IF('18高新区一般公共预算收入'!C17="","",'18高新区一般公共预算收入'!C17)</f>
        <v>1456</v>
      </c>
      <c r="C17" s="88">
        <f>IF('18高新区一般公共预算收入'!D17="","",'18高新区一般公共预算收入'!D17)</f>
        <v>1276</v>
      </c>
      <c r="D17" s="88">
        <v>1353</v>
      </c>
      <c r="E17" s="89">
        <f t="shared" si="1"/>
        <v>-7.07417582417582</v>
      </c>
      <c r="F17" s="89">
        <f t="shared" si="2"/>
        <v>6.03448275862068</v>
      </c>
    </row>
    <row r="18" s="73" customFormat="1" ht="22.5" customHeight="1" spans="1:6">
      <c r="A18" s="90" t="s">
        <v>22</v>
      </c>
      <c r="B18" s="88">
        <f>IF('18高新区一般公共预算收入'!C18="","",'18高新区一般公共预算收入'!C18)</f>
        <v>1132</v>
      </c>
      <c r="C18" s="88">
        <f>IF('18高新区一般公共预算收入'!D18="","",'18高新区一般公共预算收入'!D18)</f>
        <v>561</v>
      </c>
      <c r="D18" s="88">
        <v>595</v>
      </c>
      <c r="E18" s="89">
        <f t="shared" si="1"/>
        <v>-47.4381625441696</v>
      </c>
      <c r="F18" s="89">
        <f t="shared" si="2"/>
        <v>6.06060606060606</v>
      </c>
    </row>
    <row r="19" s="76" customFormat="1" ht="22.5" customHeight="1" spans="1:6">
      <c r="A19" s="90" t="s">
        <v>23</v>
      </c>
      <c r="B19" s="88">
        <f>IF('18高新区一般公共预算收入'!C19="","",'18高新区一般公共预算收入'!C19)</f>
        <v>6733</v>
      </c>
      <c r="C19" s="88">
        <f>IF('18高新区一般公共预算收入'!D19="","",'18高新区一般公共预算收入'!D19)</f>
        <v>2968</v>
      </c>
      <c r="D19" s="88">
        <v>4636</v>
      </c>
      <c r="E19" s="89">
        <f t="shared" si="1"/>
        <v>-31.1451061933759</v>
      </c>
      <c r="F19" s="89">
        <f t="shared" si="2"/>
        <v>56.1994609164421</v>
      </c>
    </row>
    <row r="20" s="73" customFormat="1" ht="22.5" customHeight="1" spans="1:6">
      <c r="A20" s="90" t="s">
        <v>24</v>
      </c>
      <c r="B20" s="88">
        <f>IF('18高新区一般公共预算收入'!C20="","",'18高新区一般公共预算收入'!C20)</f>
        <v>8672</v>
      </c>
      <c r="C20" s="88">
        <f>IF('18高新区一般公共预算收入'!D20="","",'18高新区一般公共预算收入'!D20)</f>
        <v>1415</v>
      </c>
      <c r="D20" s="88">
        <v>1485</v>
      </c>
      <c r="E20" s="89">
        <f t="shared" si="1"/>
        <v>-82.8759225092251</v>
      </c>
      <c r="F20" s="89">
        <f t="shared" si="2"/>
        <v>4.94699646643109</v>
      </c>
    </row>
    <row r="21" s="73" customFormat="1" ht="22.5" customHeight="1" spans="1:6">
      <c r="A21" s="90" t="s">
        <v>25</v>
      </c>
      <c r="B21" s="88">
        <f>IF('18高新区一般公共预算收入'!C21="","",'18高新区一般公共预算收入'!C21)</f>
        <v>123</v>
      </c>
      <c r="C21" s="88">
        <f>IF('18高新区一般公共预算收入'!D21="","",'18高新区一般公共预算收入'!D21)</f>
        <v>61</v>
      </c>
      <c r="D21" s="88">
        <v>65</v>
      </c>
      <c r="E21" s="89">
        <f t="shared" si="1"/>
        <v>-47.1544715447154</v>
      </c>
      <c r="F21" s="89">
        <f t="shared" si="2"/>
        <v>6.55737704918033</v>
      </c>
    </row>
    <row r="22" s="73" customFormat="1" ht="22.5" customHeight="1" spans="1:6">
      <c r="A22" s="90" t="s">
        <v>26</v>
      </c>
      <c r="B22" s="88">
        <f>IF('18高新区一般公共预算收入'!C22="","",'18高新区一般公共预算收入'!C22)</f>
        <v>2773</v>
      </c>
      <c r="C22" s="88">
        <f>IF('18高新区一般公共预算收入'!D22="","",'18高新区一般公共预算收入'!D22)</f>
        <v>990</v>
      </c>
      <c r="D22" s="88">
        <v>1049</v>
      </c>
      <c r="E22" s="89">
        <f t="shared" si="1"/>
        <v>-62.1709340064912</v>
      </c>
      <c r="F22" s="89">
        <f t="shared" si="2"/>
        <v>5.95959595959596</v>
      </c>
    </row>
    <row r="23" s="73" customFormat="1" ht="22.5" customHeight="1" spans="1:6">
      <c r="A23" s="90" t="s">
        <v>27</v>
      </c>
      <c r="B23" s="88">
        <f>IF('18高新区一般公共预算收入'!C23="","",'18高新区一般公共预算收入'!C23)</f>
        <v>1212</v>
      </c>
      <c r="C23" s="88" t="str">
        <f>IF('18高新区一般公共预算收入'!D23="","",'18高新区一般公共预算收入'!D23)</f>
        <v/>
      </c>
      <c r="D23" s="88"/>
      <c r="E23" s="89">
        <f t="shared" si="1"/>
        <v>-100</v>
      </c>
      <c r="F23" s="89" t="str">
        <f t="shared" si="2"/>
        <v/>
      </c>
    </row>
    <row r="24" s="73" customFormat="1" ht="22.5" customHeight="1" spans="1:6">
      <c r="A24" s="90" t="s">
        <v>28</v>
      </c>
      <c r="B24" s="88" t="str">
        <f>IF('18高新区一般公共预算收入'!C24="","",'18高新区一般公共预算收入'!C24)</f>
        <v/>
      </c>
      <c r="C24" s="88" t="str">
        <f>IF('18高新区一般公共预算收入'!D24="","",'18高新区一般公共预算收入'!D24)</f>
        <v/>
      </c>
      <c r="D24" s="88"/>
      <c r="E24" s="89" t="str">
        <f t="shared" si="1"/>
        <v/>
      </c>
      <c r="F24" s="89" t="str">
        <f t="shared" si="2"/>
        <v/>
      </c>
    </row>
    <row r="25" s="73" customFormat="1" ht="22.5" customHeight="1" spans="1:6">
      <c r="A25" s="90" t="s">
        <v>29</v>
      </c>
      <c r="B25" s="88" t="str">
        <f>IF('18高新区一般公共预算收入'!C25="","",'18高新区一般公共预算收入'!C25)</f>
        <v/>
      </c>
      <c r="C25" s="88" t="str">
        <f>IF('18高新区一般公共预算收入'!D25="","",'18高新区一般公共预算收入'!D25)</f>
        <v/>
      </c>
      <c r="D25" s="88"/>
      <c r="E25" s="89" t="str">
        <f t="shared" si="1"/>
        <v/>
      </c>
      <c r="F25" s="89" t="str">
        <f t="shared" si="2"/>
        <v/>
      </c>
    </row>
    <row r="26" s="73" customFormat="1" ht="22.5" customHeight="1" spans="1:6">
      <c r="A26" s="90" t="s">
        <v>30</v>
      </c>
      <c r="B26" s="91">
        <f>IF(SUM(B27:B34)=0,"",SUM(B27:B34))</f>
        <v>39130</v>
      </c>
      <c r="C26" s="91">
        <f t="shared" ref="C26:D26" si="5">IF(SUM(C27:C34)=0,"",SUM(C27:C34))</f>
        <v>41134</v>
      </c>
      <c r="D26" s="91">
        <f t="shared" si="5"/>
        <v>40739</v>
      </c>
      <c r="E26" s="89">
        <f t="shared" si="1"/>
        <v>4.11193457705086</v>
      </c>
      <c r="F26" s="89">
        <f t="shared" si="2"/>
        <v>-0.960276170564498</v>
      </c>
    </row>
    <row r="27" s="73" customFormat="1" ht="22.5" customHeight="1" spans="1:6">
      <c r="A27" s="90" t="s">
        <v>31</v>
      </c>
      <c r="B27" s="88">
        <f>IF('18高新区一般公共预算收入'!C27="","",'18高新区一般公共预算收入'!C27)</f>
        <v>1198</v>
      </c>
      <c r="C27" s="88">
        <f>IF('18高新区一般公共预算收入'!D27="","",'18高新区一般公共预算收入'!D27)</f>
        <v>574</v>
      </c>
      <c r="D27" s="88">
        <v>645</v>
      </c>
      <c r="E27" s="89">
        <f t="shared" si="1"/>
        <v>-46.1602671118531</v>
      </c>
      <c r="F27" s="89">
        <f t="shared" si="2"/>
        <v>12.3693379790941</v>
      </c>
    </row>
    <row r="28" s="73" customFormat="1" ht="22.5" customHeight="1" spans="1:6">
      <c r="A28" s="90" t="s">
        <v>32</v>
      </c>
      <c r="B28" s="88" t="str">
        <f>IF('18高新区一般公共预算收入'!C28="","",'18高新区一般公共预算收入'!C28)</f>
        <v/>
      </c>
      <c r="C28" s="88" t="str">
        <f>IF('18高新区一般公共预算收入'!D28="","",'18高新区一般公共预算收入'!D28)</f>
        <v/>
      </c>
      <c r="D28" s="88"/>
      <c r="E28" s="89" t="str">
        <f t="shared" si="1"/>
        <v/>
      </c>
      <c r="F28" s="89" t="str">
        <f t="shared" si="2"/>
        <v/>
      </c>
    </row>
    <row r="29" s="73" customFormat="1" ht="22.5" customHeight="1" spans="1:6">
      <c r="A29" s="90" t="s">
        <v>33</v>
      </c>
      <c r="B29" s="88">
        <f>IF('18高新区一般公共预算收入'!C29="","",'18高新区一般公共预算收入'!C29)</f>
        <v>45</v>
      </c>
      <c r="C29" s="88">
        <f>IF('18高新区一般公共预算收入'!D29="","",'18高新区一般公共预算收入'!D29)</f>
        <v>32</v>
      </c>
      <c r="D29" s="88">
        <v>34</v>
      </c>
      <c r="E29" s="89">
        <f t="shared" si="1"/>
        <v>-24.4444444444444</v>
      </c>
      <c r="F29" s="89">
        <f t="shared" si="2"/>
        <v>6.25</v>
      </c>
    </row>
    <row r="30" s="73" customFormat="1" ht="22.5" customHeight="1" spans="1:6">
      <c r="A30" s="92" t="s">
        <v>34</v>
      </c>
      <c r="B30" s="88" t="str">
        <f>IF('18高新区一般公共预算收入'!C30="","",'18高新区一般公共预算收入'!C30)</f>
        <v/>
      </c>
      <c r="C30" s="88" t="str">
        <f>IF('18高新区一般公共预算收入'!D30="","",'18高新区一般公共预算收入'!D30)</f>
        <v/>
      </c>
      <c r="D30" s="88"/>
      <c r="E30" s="89" t="str">
        <f t="shared" si="1"/>
        <v/>
      </c>
      <c r="F30" s="89" t="str">
        <f t="shared" si="2"/>
        <v/>
      </c>
    </row>
    <row r="31" s="73" customFormat="1" ht="22.5" customHeight="1" spans="1:6">
      <c r="A31" s="92" t="s">
        <v>35</v>
      </c>
      <c r="B31" s="88">
        <f>IF('18高新区一般公共预算收入'!C31="","",'18高新区一般公共预算收入'!C31)</f>
        <v>37887</v>
      </c>
      <c r="C31" s="88">
        <f>IF('18高新区一般公共预算收入'!D31="","",'18高新区一般公共预算收入'!D31)</f>
        <v>40528</v>
      </c>
      <c r="D31" s="88">
        <v>40060</v>
      </c>
      <c r="E31" s="89">
        <f t="shared" si="1"/>
        <v>5.73547654868425</v>
      </c>
      <c r="F31" s="89">
        <f t="shared" si="2"/>
        <v>-1.15475720489539</v>
      </c>
    </row>
    <row r="32" s="73" customFormat="1" ht="22.5" customHeight="1" spans="1:6">
      <c r="A32" s="92" t="s">
        <v>36</v>
      </c>
      <c r="B32" s="88" t="str">
        <f>IF('18高新区一般公共预算收入'!C32="","",'18高新区一般公共预算收入'!C32)</f>
        <v/>
      </c>
      <c r="C32" s="88" t="str">
        <f>IF('18高新区一般公共预算收入'!D32="","",'18高新区一般公共预算收入'!D32)</f>
        <v/>
      </c>
      <c r="D32" s="88"/>
      <c r="E32" s="89" t="str">
        <f t="shared" si="1"/>
        <v/>
      </c>
      <c r="F32" s="89" t="str">
        <f t="shared" si="2"/>
        <v/>
      </c>
    </row>
    <row r="33" s="73" customFormat="1" ht="22.5" customHeight="1" spans="1:6">
      <c r="A33" s="92" t="s">
        <v>37</v>
      </c>
      <c r="B33" s="88" t="str">
        <f>IF('18高新区一般公共预算收入'!C33="","",'18高新区一般公共预算收入'!C33)</f>
        <v/>
      </c>
      <c r="C33" s="88" t="str">
        <f>IF('18高新区一般公共预算收入'!D33="","",'18高新区一般公共预算收入'!D33)</f>
        <v/>
      </c>
      <c r="D33" s="88"/>
      <c r="E33" s="89" t="str">
        <f t="shared" si="1"/>
        <v/>
      </c>
      <c r="F33" s="89" t="str">
        <f t="shared" si="2"/>
        <v/>
      </c>
    </row>
    <row r="34" s="73" customFormat="1" ht="22.5" customHeight="1" spans="1:6">
      <c r="A34" s="92" t="s">
        <v>38</v>
      </c>
      <c r="B34" s="88" t="str">
        <f>IF('18高新区一般公共预算收入'!C34="","",'18高新区一般公共预算收入'!C34)</f>
        <v/>
      </c>
      <c r="C34" s="88" t="str">
        <f>IF('18高新区一般公共预算收入'!D34="","",'18高新区一般公共预算收入'!D34)</f>
        <v/>
      </c>
      <c r="D34" s="88"/>
      <c r="E34" s="89" t="str">
        <f t="shared" si="1"/>
        <v/>
      </c>
      <c r="F34" s="89" t="str">
        <f t="shared" si="2"/>
        <v/>
      </c>
    </row>
  </sheetData>
  <mergeCells count="7">
    <mergeCell ref="A2:F2"/>
    <mergeCell ref="D3:F3"/>
    <mergeCell ref="E4:F4"/>
    <mergeCell ref="A4:A5"/>
    <mergeCell ref="B4:B5"/>
    <mergeCell ref="C4:C5"/>
    <mergeCell ref="D4:D5"/>
  </mergeCells>
  <printOptions horizontalCentered="1"/>
  <pageMargins left="0.786805555555556" right="0.786805555555556" top="1.37777777777778" bottom="1.41666666666667" header="0" footer="0.984027777777778"/>
  <pageSetup paperSize="9" scale="81" fitToHeight="0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0"/>
  <sheetViews>
    <sheetView showGridLines="0" showZeros="0" view="pageBreakPreview" zoomScale="75" zoomScaleNormal="100" workbookViewId="0">
      <pane xSplit="1" ySplit="4" topLeftCell="B5" activePane="bottomRight" state="frozen"/>
      <selection/>
      <selection pane="topRight"/>
      <selection pane="bottomLeft"/>
      <selection pane="bottomRight" activeCell="H15" sqref="H15"/>
    </sheetView>
  </sheetViews>
  <sheetFormatPr defaultColWidth="9" defaultRowHeight="15.6" outlineLevelCol="3"/>
  <cols>
    <col min="1" max="1" width="37.625" style="22" customWidth="1"/>
    <col min="2" max="2" width="20.875" style="22" customWidth="1"/>
    <col min="3" max="3" width="19.75" style="22" customWidth="1"/>
    <col min="4" max="4" width="19.875" style="22" customWidth="1"/>
    <col min="5" max="16384" width="9" style="22"/>
  </cols>
  <sheetData>
    <row r="1" s="55" customFormat="1" ht="39.95" customHeight="1" spans="1:1">
      <c r="A1" s="58" t="s">
        <v>76</v>
      </c>
    </row>
    <row r="2" ht="30.6" customHeight="1" spans="1:4">
      <c r="A2" s="59" t="s">
        <v>77</v>
      </c>
      <c r="B2" s="59"/>
      <c r="C2" s="59"/>
      <c r="D2" s="59"/>
    </row>
    <row r="3" s="55" customFormat="1" ht="22.5" customHeight="1" spans="1:4">
      <c r="A3" s="60"/>
      <c r="B3" s="61"/>
      <c r="C3" s="61"/>
      <c r="D3" s="62" t="s">
        <v>2</v>
      </c>
    </row>
    <row r="4" s="56" customFormat="1" ht="84" customHeight="1" spans="1:4">
      <c r="A4" s="63" t="s">
        <v>41</v>
      </c>
      <c r="B4" s="64" t="s">
        <v>78</v>
      </c>
      <c r="C4" s="64" t="s">
        <v>79</v>
      </c>
      <c r="D4" s="65" t="s">
        <v>80</v>
      </c>
    </row>
    <row r="5" s="57" customFormat="1" ht="22.5" customHeight="1" spans="1:4">
      <c r="A5" s="66" t="s">
        <v>44</v>
      </c>
      <c r="B5" s="67">
        <f>IF(SUM(B6:B30)=0,"",SUM(B6:B30))</f>
        <v>77724</v>
      </c>
      <c r="C5" s="67">
        <f>IF(SUM(C6:C30)=0,"",SUM(C6:C30))</f>
        <v>78384</v>
      </c>
      <c r="D5" s="68">
        <f>IFERROR(C5/B5*100-100,"")</f>
        <v>0.849158561062225</v>
      </c>
    </row>
    <row r="6" s="55" customFormat="1" ht="22.5" customHeight="1" spans="1:4">
      <c r="A6" s="69" t="s">
        <v>45</v>
      </c>
      <c r="B6" s="70">
        <v>2998</v>
      </c>
      <c r="C6" s="70">
        <f>5380+800</f>
        <v>6180</v>
      </c>
      <c r="D6" s="71">
        <f t="shared" ref="D6:D30" si="0">IFERROR(C6/B6*100-100,"")</f>
        <v>106.137424949967</v>
      </c>
    </row>
    <row r="7" s="55" customFormat="1" ht="22.5" customHeight="1" spans="1:4">
      <c r="A7" s="69" t="s">
        <v>46</v>
      </c>
      <c r="B7" s="70"/>
      <c r="C7" s="70"/>
      <c r="D7" s="71" t="str">
        <f t="shared" si="0"/>
        <v/>
      </c>
    </row>
    <row r="8" s="55" customFormat="1" ht="22.5" customHeight="1" spans="1:4">
      <c r="A8" s="69" t="s">
        <v>47</v>
      </c>
      <c r="B8" s="70"/>
      <c r="C8" s="70"/>
      <c r="D8" s="71" t="str">
        <f t="shared" si="0"/>
        <v/>
      </c>
    </row>
    <row r="9" s="55" customFormat="1" ht="22.5" customHeight="1" spans="1:4">
      <c r="A9" s="69" t="s">
        <v>48</v>
      </c>
      <c r="B9" s="70">
        <v>1580</v>
      </c>
      <c r="C9" s="70">
        <v>521</v>
      </c>
      <c r="D9" s="71">
        <f t="shared" si="0"/>
        <v>-67.0253164556962</v>
      </c>
    </row>
    <row r="10" s="55" customFormat="1" ht="22.5" customHeight="1" spans="1:4">
      <c r="A10" s="69" t="s">
        <v>49</v>
      </c>
      <c r="B10" s="70">
        <v>300</v>
      </c>
      <c r="C10" s="70">
        <v>200</v>
      </c>
      <c r="D10" s="71">
        <f t="shared" si="0"/>
        <v>-33.3333333333333</v>
      </c>
    </row>
    <row r="11" s="55" customFormat="1" ht="22.5" customHeight="1" spans="1:4">
      <c r="A11" s="69" t="s">
        <v>50</v>
      </c>
      <c r="B11" s="70">
        <v>2046</v>
      </c>
      <c r="C11" s="70">
        <v>6194</v>
      </c>
      <c r="D11" s="71">
        <f t="shared" si="0"/>
        <v>202.737047898338</v>
      </c>
    </row>
    <row r="12" s="55" customFormat="1" ht="22.5" customHeight="1" spans="1:4">
      <c r="A12" s="69" t="s">
        <v>81</v>
      </c>
      <c r="B12" s="70"/>
      <c r="C12" s="70">
        <v>22</v>
      </c>
      <c r="D12" s="71" t="str">
        <f t="shared" si="0"/>
        <v/>
      </c>
    </row>
    <row r="13" s="55" customFormat="1" ht="22.5" customHeight="1" spans="1:4">
      <c r="A13" s="69" t="s">
        <v>52</v>
      </c>
      <c r="B13" s="70">
        <v>641</v>
      </c>
      <c r="C13" s="70">
        <v>267</v>
      </c>
      <c r="D13" s="71">
        <f t="shared" si="0"/>
        <v>-58.3463338533541</v>
      </c>
    </row>
    <row r="14" s="55" customFormat="1" ht="22.5" customHeight="1" spans="1:4">
      <c r="A14" s="69" t="s">
        <v>82</v>
      </c>
      <c r="B14" s="70"/>
      <c r="C14" s="70">
        <v>5</v>
      </c>
      <c r="D14" s="71" t="str">
        <f t="shared" si="0"/>
        <v/>
      </c>
    </row>
    <row r="15" s="55" customFormat="1" ht="22.5" customHeight="1" spans="1:4">
      <c r="A15" s="69" t="s">
        <v>54</v>
      </c>
      <c r="B15" s="70">
        <v>1162</v>
      </c>
      <c r="C15" s="70">
        <v>760</v>
      </c>
      <c r="D15" s="71">
        <f t="shared" si="0"/>
        <v>-34.5955249569707</v>
      </c>
    </row>
    <row r="16" s="55" customFormat="1" ht="22.5" customHeight="1" spans="1:4">
      <c r="A16" s="69" t="s">
        <v>55</v>
      </c>
      <c r="B16" s="70">
        <v>64447</v>
      </c>
      <c r="C16" s="70">
        <v>56989</v>
      </c>
      <c r="D16" s="71">
        <f t="shared" si="0"/>
        <v>-11.5722997191491</v>
      </c>
    </row>
    <row r="17" s="55" customFormat="1" ht="22.5" customHeight="1" spans="1:4">
      <c r="A17" s="69" t="s">
        <v>56</v>
      </c>
      <c r="B17" s="70">
        <v>1084</v>
      </c>
      <c r="C17" s="70">
        <v>811</v>
      </c>
      <c r="D17" s="71">
        <f t="shared" si="0"/>
        <v>-25.1845018450184</v>
      </c>
    </row>
    <row r="18" s="55" customFormat="1" ht="22.5" customHeight="1" spans="1:4">
      <c r="A18" s="69" t="s">
        <v>57</v>
      </c>
      <c r="B18" s="70"/>
      <c r="C18" s="70"/>
      <c r="D18" s="71" t="str">
        <f t="shared" si="0"/>
        <v/>
      </c>
    </row>
    <row r="19" s="55" customFormat="1" ht="22.5" customHeight="1" spans="1:4">
      <c r="A19" s="69" t="s">
        <v>58</v>
      </c>
      <c r="B19" s="70">
        <v>1643</v>
      </c>
      <c r="C19" s="70">
        <v>1125</v>
      </c>
      <c r="D19" s="71">
        <f t="shared" si="0"/>
        <v>-31.5276932440657</v>
      </c>
    </row>
    <row r="20" s="55" customFormat="1" ht="22.5" customHeight="1" spans="1:4">
      <c r="A20" s="69" t="s">
        <v>59</v>
      </c>
      <c r="B20" s="70">
        <v>90</v>
      </c>
      <c r="C20" s="70">
        <v>170</v>
      </c>
      <c r="D20" s="71">
        <f t="shared" si="0"/>
        <v>88.8888888888889</v>
      </c>
    </row>
    <row r="21" s="55" customFormat="1" ht="22.5" customHeight="1" spans="1:4">
      <c r="A21" s="69" t="s">
        <v>60</v>
      </c>
      <c r="B21" s="70"/>
      <c r="C21" s="70"/>
      <c r="D21" s="71" t="str">
        <f t="shared" si="0"/>
        <v/>
      </c>
    </row>
    <row r="22" s="55" customFormat="1" ht="22.5" customHeight="1" spans="1:4">
      <c r="A22" s="69" t="s">
        <v>61</v>
      </c>
      <c r="B22" s="70"/>
      <c r="C22" s="70"/>
      <c r="D22" s="71" t="str">
        <f t="shared" si="0"/>
        <v/>
      </c>
    </row>
    <row r="23" s="55" customFormat="1" ht="22.5" customHeight="1" spans="1:4">
      <c r="A23" s="69" t="s">
        <v>83</v>
      </c>
      <c r="B23" s="70">
        <v>157</v>
      </c>
      <c r="C23" s="70">
        <v>175</v>
      </c>
      <c r="D23" s="71">
        <f t="shared" si="0"/>
        <v>11.4649681528662</v>
      </c>
    </row>
    <row r="24" s="55" customFormat="1" ht="22.5" customHeight="1" spans="1:4">
      <c r="A24" s="69" t="s">
        <v>63</v>
      </c>
      <c r="B24" s="70"/>
      <c r="C24" s="70"/>
      <c r="D24" s="71" t="str">
        <f t="shared" si="0"/>
        <v/>
      </c>
    </row>
    <row r="25" s="55" customFormat="1" ht="22.5" customHeight="1" spans="1:4">
      <c r="A25" s="69" t="s">
        <v>64</v>
      </c>
      <c r="B25" s="70"/>
      <c r="C25" s="70"/>
      <c r="D25" s="71" t="str">
        <f t="shared" si="0"/>
        <v/>
      </c>
    </row>
    <row r="26" s="55" customFormat="1" ht="22.5" customHeight="1" spans="1:4">
      <c r="A26" s="69" t="s">
        <v>84</v>
      </c>
      <c r="B26" s="70"/>
      <c r="C26" s="70">
        <v>1100</v>
      </c>
      <c r="D26" s="71" t="str">
        <f t="shared" si="0"/>
        <v/>
      </c>
    </row>
    <row r="27" s="55" customFormat="1" ht="22.5" customHeight="1" spans="1:4">
      <c r="A27" s="69" t="s">
        <v>85</v>
      </c>
      <c r="B27" s="70"/>
      <c r="C27" s="70"/>
      <c r="D27" s="71" t="str">
        <f t="shared" si="0"/>
        <v/>
      </c>
    </row>
    <row r="28" s="55" customFormat="1" ht="22.5" customHeight="1" spans="1:4">
      <c r="A28" s="69" t="s">
        <v>65</v>
      </c>
      <c r="B28" s="70">
        <v>30</v>
      </c>
      <c r="C28" s="70">
        <v>1605</v>
      </c>
      <c r="D28" s="71">
        <f t="shared" si="0"/>
        <v>5250</v>
      </c>
    </row>
    <row r="29" s="55" customFormat="1" ht="22.5" customHeight="1" spans="1:4">
      <c r="A29" s="72" t="s">
        <v>66</v>
      </c>
      <c r="B29" s="70">
        <v>1522</v>
      </c>
      <c r="C29" s="70">
        <v>2244</v>
      </c>
      <c r="D29" s="71">
        <f t="shared" si="0"/>
        <v>47.4375821287779</v>
      </c>
    </row>
    <row r="30" s="55" customFormat="1" ht="22.5" customHeight="1" spans="1:4">
      <c r="A30" s="72" t="s">
        <v>67</v>
      </c>
      <c r="B30" s="70">
        <v>24</v>
      </c>
      <c r="C30" s="70">
        <v>16</v>
      </c>
      <c r="D30" s="71">
        <f t="shared" si="0"/>
        <v>-33.3333333333333</v>
      </c>
    </row>
  </sheetData>
  <mergeCells count="1">
    <mergeCell ref="A2:D2"/>
  </mergeCells>
  <printOptions horizontalCentered="1"/>
  <pageMargins left="0.786805555555556" right="0.786805555555556" top="1.37777777777778" bottom="1.41666666666667" header="0" footer="0.984027777777778"/>
  <pageSetup paperSize="9" scale="81" firstPageNumber="3" fitToHeight="0" orientation="portrait" useFirstPageNumber="1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306"/>
  <sheetViews>
    <sheetView showZeros="0" workbookViewId="0">
      <pane ySplit="3" topLeftCell="A1290" activePane="bottomLeft" state="frozen"/>
      <selection/>
      <selection pane="bottomLeft" activeCell="C265" sqref="C265"/>
    </sheetView>
  </sheetViews>
  <sheetFormatPr defaultColWidth="9" defaultRowHeight="15.6" outlineLevelCol="4"/>
  <cols>
    <col min="1" max="1" width="43.2" style="18" customWidth="1"/>
    <col min="2" max="2" width="14.9" style="18" customWidth="1"/>
    <col min="3" max="3" width="11" style="18" customWidth="1"/>
    <col min="4" max="4" width="18.5" style="18" customWidth="1"/>
    <col min="5" max="5" width="15.5" style="18" customWidth="1"/>
    <col min="6" max="6" width="15.2" style="18" customWidth="1"/>
    <col min="7" max="7" width="11.9" style="18" customWidth="1"/>
    <col min="8" max="8" width="16.2" style="18" customWidth="1"/>
    <col min="9" max="16384" width="9" style="18"/>
  </cols>
  <sheetData>
    <row r="1" ht="20.4" spans="1:5">
      <c r="A1" s="23" t="s">
        <v>86</v>
      </c>
      <c r="B1" s="23"/>
      <c r="C1" s="23"/>
      <c r="D1" s="23"/>
      <c r="E1" s="23"/>
    </row>
    <row r="2" spans="1:5">
      <c r="A2" s="22"/>
      <c r="B2" s="22"/>
      <c r="C2" s="22"/>
      <c r="D2" s="22"/>
      <c r="E2" s="34" t="s">
        <v>2</v>
      </c>
    </row>
    <row r="3" ht="31.2" spans="1:5">
      <c r="A3" s="24" t="s">
        <v>87</v>
      </c>
      <c r="B3" s="25" t="s">
        <v>88</v>
      </c>
      <c r="C3" s="24" t="s">
        <v>89</v>
      </c>
      <c r="D3" s="25" t="s">
        <v>90</v>
      </c>
      <c r="E3" s="24" t="s">
        <v>91</v>
      </c>
    </row>
    <row r="4" ht="18.75" customHeight="1" spans="1:5">
      <c r="A4" s="26" t="s">
        <v>92</v>
      </c>
      <c r="B4" s="35">
        <f>B5+B17+B26+B37+B49+B60+B71+B83+B92+B105+B115+B124+B135+B149+B156+B164+B170+B177+B184+B191+B198+B204+B212+B218+B224+B230+B247</f>
        <v>4950</v>
      </c>
      <c r="C4" s="35">
        <f>C5+C17+C26+C37+C49+C60+C71+C83+C92+C105+C115+C124+C135+C149+C156+C164+C170+C177+C184+C191+C198+C204+C212+C218+C224+C230+C247</f>
        <v>5458</v>
      </c>
      <c r="D4" s="26">
        <f t="shared" ref="D4:D33" si="0">ROUND(IF(B4=0,0,C4/B4*100),2)</f>
        <v>110.26</v>
      </c>
      <c r="E4" s="26"/>
    </row>
    <row r="5" ht="18.75" customHeight="1" spans="1:5">
      <c r="A5" s="36" t="s">
        <v>93</v>
      </c>
      <c r="B5" s="26">
        <f>SUM(B6:B16)</f>
        <v>0</v>
      </c>
      <c r="C5" s="26">
        <f>SUM(C6:C16)</f>
        <v>0</v>
      </c>
      <c r="D5" s="26">
        <f t="shared" si="0"/>
        <v>0</v>
      </c>
      <c r="E5" s="26"/>
    </row>
    <row r="6" ht="18.75" customHeight="1" spans="1:5">
      <c r="A6" s="36" t="s">
        <v>94</v>
      </c>
      <c r="B6" s="26"/>
      <c r="C6" s="26"/>
      <c r="D6" s="26">
        <f t="shared" si="0"/>
        <v>0</v>
      </c>
      <c r="E6" s="26"/>
    </row>
    <row r="7" ht="18.75" customHeight="1" spans="1:5">
      <c r="A7" s="36" t="s">
        <v>95</v>
      </c>
      <c r="B7" s="26"/>
      <c r="C7" s="26"/>
      <c r="D7" s="26">
        <f t="shared" si="0"/>
        <v>0</v>
      </c>
      <c r="E7" s="26"/>
    </row>
    <row r="8" ht="18.75" customHeight="1" spans="1:5">
      <c r="A8" s="37" t="s">
        <v>96</v>
      </c>
      <c r="B8" s="26"/>
      <c r="C8" s="26"/>
      <c r="D8" s="26">
        <f t="shared" si="0"/>
        <v>0</v>
      </c>
      <c r="E8" s="26"/>
    </row>
    <row r="9" ht="18.75" customHeight="1" spans="1:5">
      <c r="A9" s="37" t="s">
        <v>97</v>
      </c>
      <c r="B9" s="26"/>
      <c r="C9" s="26"/>
      <c r="D9" s="26">
        <f t="shared" si="0"/>
        <v>0</v>
      </c>
      <c r="E9" s="26"/>
    </row>
    <row r="10" ht="18.75" customHeight="1" spans="1:5">
      <c r="A10" s="37" t="s">
        <v>98</v>
      </c>
      <c r="B10" s="26"/>
      <c r="C10" s="26"/>
      <c r="D10" s="26">
        <f t="shared" si="0"/>
        <v>0</v>
      </c>
      <c r="E10" s="26"/>
    </row>
    <row r="11" ht="18.75" customHeight="1" spans="1:5">
      <c r="A11" s="26" t="s">
        <v>99</v>
      </c>
      <c r="B11" s="26"/>
      <c r="C11" s="26"/>
      <c r="D11" s="26">
        <f t="shared" si="0"/>
        <v>0</v>
      </c>
      <c r="E11" s="26"/>
    </row>
    <row r="12" ht="18.75" customHeight="1" spans="1:5">
      <c r="A12" s="26" t="s">
        <v>100</v>
      </c>
      <c r="B12" s="26"/>
      <c r="C12" s="26"/>
      <c r="D12" s="26">
        <f t="shared" si="0"/>
        <v>0</v>
      </c>
      <c r="E12" s="26"/>
    </row>
    <row r="13" ht="18.75" customHeight="1" spans="1:5">
      <c r="A13" s="26" t="s">
        <v>101</v>
      </c>
      <c r="B13" s="26"/>
      <c r="C13" s="26"/>
      <c r="D13" s="26">
        <f t="shared" si="0"/>
        <v>0</v>
      </c>
      <c r="E13" s="26"/>
    </row>
    <row r="14" ht="18.75" customHeight="1" spans="1:5">
      <c r="A14" s="26" t="s">
        <v>102</v>
      </c>
      <c r="B14" s="26"/>
      <c r="C14" s="26"/>
      <c r="D14" s="26">
        <f t="shared" si="0"/>
        <v>0</v>
      </c>
      <c r="E14" s="26"/>
    </row>
    <row r="15" ht="18.75" customHeight="1" spans="1:5">
      <c r="A15" s="26" t="s">
        <v>103</v>
      </c>
      <c r="B15" s="26"/>
      <c r="C15" s="26"/>
      <c r="D15" s="26">
        <f t="shared" si="0"/>
        <v>0</v>
      </c>
      <c r="E15" s="26"/>
    </row>
    <row r="16" ht="18.75" customHeight="1" spans="1:5">
      <c r="A16" s="26" t="s">
        <v>104</v>
      </c>
      <c r="B16" s="26"/>
      <c r="C16" s="26"/>
      <c r="D16" s="26">
        <f t="shared" si="0"/>
        <v>0</v>
      </c>
      <c r="E16" s="26"/>
    </row>
    <row r="17" ht="18.75" customHeight="1" spans="1:5">
      <c r="A17" s="36" t="s">
        <v>105</v>
      </c>
      <c r="B17" s="26">
        <f>SUM(B18:B25)</f>
        <v>0</v>
      </c>
      <c r="C17" s="26">
        <f>SUM(C18:C25)</f>
        <v>0</v>
      </c>
      <c r="D17" s="26">
        <f t="shared" si="0"/>
        <v>0</v>
      </c>
      <c r="E17" s="26"/>
    </row>
    <row r="18" ht="18.75" customHeight="1" spans="1:5">
      <c r="A18" s="36" t="s">
        <v>94</v>
      </c>
      <c r="B18" s="26"/>
      <c r="C18" s="26"/>
      <c r="D18" s="26">
        <f t="shared" si="0"/>
        <v>0</v>
      </c>
      <c r="E18" s="26"/>
    </row>
    <row r="19" ht="18.75" customHeight="1" spans="1:5">
      <c r="A19" s="36" t="s">
        <v>95</v>
      </c>
      <c r="B19" s="26"/>
      <c r="C19" s="26"/>
      <c r="D19" s="26">
        <f t="shared" si="0"/>
        <v>0</v>
      </c>
      <c r="E19" s="26"/>
    </row>
    <row r="20" ht="18.75" customHeight="1" spans="1:5">
      <c r="A20" s="37" t="s">
        <v>96</v>
      </c>
      <c r="B20" s="26"/>
      <c r="C20" s="26"/>
      <c r="D20" s="26">
        <f t="shared" si="0"/>
        <v>0</v>
      </c>
      <c r="E20" s="26"/>
    </row>
    <row r="21" ht="18.75" customHeight="1" spans="1:5">
      <c r="A21" s="37" t="s">
        <v>106</v>
      </c>
      <c r="B21" s="26"/>
      <c r="C21" s="26"/>
      <c r="D21" s="26">
        <f t="shared" si="0"/>
        <v>0</v>
      </c>
      <c r="E21" s="26"/>
    </row>
    <row r="22" ht="18.75" customHeight="1" spans="1:5">
      <c r="A22" s="37" t="s">
        <v>107</v>
      </c>
      <c r="B22" s="26"/>
      <c r="C22" s="26"/>
      <c r="D22" s="26">
        <f t="shared" si="0"/>
        <v>0</v>
      </c>
      <c r="E22" s="26"/>
    </row>
    <row r="23" ht="18.75" customHeight="1" spans="1:5">
      <c r="A23" s="37" t="s">
        <v>108</v>
      </c>
      <c r="B23" s="26"/>
      <c r="C23" s="26"/>
      <c r="D23" s="26">
        <f t="shared" si="0"/>
        <v>0</v>
      </c>
      <c r="E23" s="26"/>
    </row>
    <row r="24" ht="18.75" customHeight="1" spans="1:5">
      <c r="A24" s="37" t="s">
        <v>103</v>
      </c>
      <c r="B24" s="26"/>
      <c r="C24" s="26"/>
      <c r="D24" s="26">
        <f t="shared" si="0"/>
        <v>0</v>
      </c>
      <c r="E24" s="26"/>
    </row>
    <row r="25" ht="18.75" customHeight="1" spans="1:5">
      <c r="A25" s="37" t="s">
        <v>109</v>
      </c>
      <c r="B25" s="26"/>
      <c r="C25" s="26"/>
      <c r="D25" s="26">
        <f t="shared" si="0"/>
        <v>0</v>
      </c>
      <c r="E25" s="26"/>
    </row>
    <row r="26" ht="18.75" customHeight="1" spans="1:5">
      <c r="A26" s="36" t="s">
        <v>110</v>
      </c>
      <c r="B26" s="26">
        <f>SUM(B27:B36)</f>
        <v>1760</v>
      </c>
      <c r="C26" s="26">
        <f>SUM(C27:C36)</f>
        <v>2349</v>
      </c>
      <c r="D26" s="26">
        <f t="shared" si="0"/>
        <v>133.47</v>
      </c>
      <c r="E26" s="26"/>
    </row>
    <row r="27" ht="18.75" customHeight="1" spans="1:5">
      <c r="A27" s="36" t="s">
        <v>94</v>
      </c>
      <c r="B27" s="26">
        <v>1353</v>
      </c>
      <c r="C27" s="26">
        <v>1417</v>
      </c>
      <c r="D27" s="26">
        <f t="shared" si="0"/>
        <v>104.73</v>
      </c>
      <c r="E27" s="26"/>
    </row>
    <row r="28" ht="18.75" customHeight="1" spans="1:5">
      <c r="A28" s="36" t="s">
        <v>95</v>
      </c>
      <c r="B28" s="26">
        <v>0</v>
      </c>
      <c r="C28" s="26"/>
      <c r="D28" s="26">
        <f t="shared" si="0"/>
        <v>0</v>
      </c>
      <c r="E28" s="26"/>
    </row>
    <row r="29" ht="18.75" customHeight="1" spans="1:5">
      <c r="A29" s="37" t="s">
        <v>96</v>
      </c>
      <c r="B29" s="26">
        <v>154</v>
      </c>
      <c r="C29" s="26">
        <v>158</v>
      </c>
      <c r="D29" s="26">
        <f t="shared" si="0"/>
        <v>102.6</v>
      </c>
      <c r="E29" s="26"/>
    </row>
    <row r="30" ht="18.75" customHeight="1" spans="1:5">
      <c r="A30" s="37" t="s">
        <v>111</v>
      </c>
      <c r="B30" s="26">
        <v>0</v>
      </c>
      <c r="C30" s="26"/>
      <c r="D30" s="26">
        <f t="shared" si="0"/>
        <v>0</v>
      </c>
      <c r="E30" s="26"/>
    </row>
    <row r="31" ht="18.75" customHeight="1" spans="1:5">
      <c r="A31" s="37" t="s">
        <v>112</v>
      </c>
      <c r="B31" s="26">
        <v>0</v>
      </c>
      <c r="C31" s="26"/>
      <c r="D31" s="26">
        <f t="shared" si="0"/>
        <v>0</v>
      </c>
      <c r="E31" s="26"/>
    </row>
    <row r="32" ht="18.75" customHeight="1" spans="1:5">
      <c r="A32" s="38" t="s">
        <v>113</v>
      </c>
      <c r="B32" s="26">
        <v>0</v>
      </c>
      <c r="C32" s="26"/>
      <c r="D32" s="26">
        <f t="shared" si="0"/>
        <v>0</v>
      </c>
      <c r="E32" s="26"/>
    </row>
    <row r="33" ht="18.75" customHeight="1" spans="1:5">
      <c r="A33" s="36" t="s">
        <v>114</v>
      </c>
      <c r="B33" s="26">
        <v>55</v>
      </c>
      <c r="C33" s="26">
        <v>49</v>
      </c>
      <c r="D33" s="26">
        <f t="shared" si="0"/>
        <v>89.09</v>
      </c>
      <c r="E33" s="26"/>
    </row>
    <row r="34" ht="18.75" customHeight="1" spans="1:5">
      <c r="A34" s="37" t="s">
        <v>115</v>
      </c>
      <c r="B34" s="22"/>
      <c r="C34" s="26"/>
      <c r="D34" s="26">
        <f>ROUND(IF(B33=0,0,C34/B33*100),2)</f>
        <v>0</v>
      </c>
      <c r="E34" s="26"/>
    </row>
    <row r="35" ht="18.75" customHeight="1" spans="1:5">
      <c r="A35" s="37" t="s">
        <v>103</v>
      </c>
      <c r="B35" s="26">
        <v>0</v>
      </c>
      <c r="C35" s="26"/>
      <c r="D35" s="26">
        <f t="shared" ref="D35:D98" si="1">ROUND(IF(B35=0,0,C35/B35*100),2)</f>
        <v>0</v>
      </c>
      <c r="E35" s="26"/>
    </row>
    <row r="36" ht="18.75" customHeight="1" spans="1:5">
      <c r="A36" s="37" t="s">
        <v>116</v>
      </c>
      <c r="B36" s="22">
        <v>198</v>
      </c>
      <c r="C36" s="26">
        <v>725</v>
      </c>
      <c r="D36" s="26">
        <f t="shared" si="1"/>
        <v>366.16</v>
      </c>
      <c r="E36" s="26"/>
    </row>
    <row r="37" ht="18.75" customHeight="1" spans="1:5">
      <c r="A37" s="36" t="s">
        <v>117</v>
      </c>
      <c r="B37" s="26">
        <f>SUM(B38:B48)</f>
        <v>148</v>
      </c>
      <c r="C37" s="26">
        <f>SUM(C38:C48)</f>
        <v>189</v>
      </c>
      <c r="D37" s="26">
        <f t="shared" si="1"/>
        <v>127.7</v>
      </c>
      <c r="E37" s="26"/>
    </row>
    <row r="38" ht="18.75" customHeight="1" spans="1:5">
      <c r="A38" s="36" t="s">
        <v>94</v>
      </c>
      <c r="B38" s="39">
        <v>95</v>
      </c>
      <c r="C38" s="26">
        <v>128</v>
      </c>
      <c r="D38" s="26">
        <f t="shared" si="1"/>
        <v>134.74</v>
      </c>
      <c r="E38" s="26"/>
    </row>
    <row r="39" ht="18.75" customHeight="1" spans="1:5">
      <c r="A39" s="36" t="s">
        <v>95</v>
      </c>
      <c r="B39" s="39">
        <v>0</v>
      </c>
      <c r="C39" s="26"/>
      <c r="D39" s="26">
        <f t="shared" si="1"/>
        <v>0</v>
      </c>
      <c r="E39" s="26"/>
    </row>
    <row r="40" ht="18.75" customHeight="1" spans="1:5">
      <c r="A40" s="37" t="s">
        <v>96</v>
      </c>
      <c r="B40" s="39">
        <v>0</v>
      </c>
      <c r="C40" s="26"/>
      <c r="D40" s="26">
        <f t="shared" si="1"/>
        <v>0</v>
      </c>
      <c r="E40" s="26"/>
    </row>
    <row r="41" ht="18.75" customHeight="1" spans="1:5">
      <c r="A41" s="37" t="s">
        <v>118</v>
      </c>
      <c r="B41" s="39">
        <v>0</v>
      </c>
      <c r="C41" s="26"/>
      <c r="D41" s="26">
        <f t="shared" si="1"/>
        <v>0</v>
      </c>
      <c r="E41" s="26"/>
    </row>
    <row r="42" ht="18.75" customHeight="1" spans="1:5">
      <c r="A42" s="37" t="s">
        <v>119</v>
      </c>
      <c r="B42" s="39">
        <v>0</v>
      </c>
      <c r="C42" s="26"/>
      <c r="D42" s="26">
        <f t="shared" si="1"/>
        <v>0</v>
      </c>
      <c r="E42" s="26"/>
    </row>
    <row r="43" ht="18.75" customHeight="1" spans="1:5">
      <c r="A43" s="36" t="s">
        <v>120</v>
      </c>
      <c r="B43" s="39">
        <v>0</v>
      </c>
      <c r="C43" s="26"/>
      <c r="D43" s="26">
        <f t="shared" si="1"/>
        <v>0</v>
      </c>
      <c r="E43" s="26"/>
    </row>
    <row r="44" ht="18.75" customHeight="1" spans="1:5">
      <c r="A44" s="36" t="s">
        <v>121</v>
      </c>
      <c r="B44" s="39">
        <v>0</v>
      </c>
      <c r="C44" s="26"/>
      <c r="D44" s="26">
        <f t="shared" si="1"/>
        <v>0</v>
      </c>
      <c r="E44" s="26"/>
    </row>
    <row r="45" ht="18.75" customHeight="1" spans="1:5">
      <c r="A45" s="36" t="s">
        <v>122</v>
      </c>
      <c r="B45" s="39">
        <v>0</v>
      </c>
      <c r="C45" s="26"/>
      <c r="D45" s="26">
        <f t="shared" si="1"/>
        <v>0</v>
      </c>
      <c r="E45" s="26"/>
    </row>
    <row r="46" ht="18.75" customHeight="1" spans="1:5">
      <c r="A46" s="36" t="s">
        <v>123</v>
      </c>
      <c r="B46" s="39">
        <v>0</v>
      </c>
      <c r="C46" s="26"/>
      <c r="D46" s="26">
        <f t="shared" si="1"/>
        <v>0</v>
      </c>
      <c r="E46" s="26"/>
    </row>
    <row r="47" ht="18.75" customHeight="1" spans="1:5">
      <c r="A47" s="36" t="s">
        <v>103</v>
      </c>
      <c r="B47" s="39">
        <v>0</v>
      </c>
      <c r="C47" s="26"/>
      <c r="D47" s="26">
        <f t="shared" si="1"/>
        <v>0</v>
      </c>
      <c r="E47" s="26"/>
    </row>
    <row r="48" ht="18.75" customHeight="1" spans="1:5">
      <c r="A48" s="37" t="s">
        <v>124</v>
      </c>
      <c r="B48" s="39">
        <v>53</v>
      </c>
      <c r="C48" s="26">
        <v>61</v>
      </c>
      <c r="D48" s="26">
        <f t="shared" si="1"/>
        <v>115.09</v>
      </c>
      <c r="E48" s="26"/>
    </row>
    <row r="49" ht="18.75" customHeight="1" spans="1:5">
      <c r="A49" s="37" t="s">
        <v>125</v>
      </c>
      <c r="B49" s="26">
        <f>SUM(B50:B59)</f>
        <v>69</v>
      </c>
      <c r="C49" s="26">
        <f>SUM(C50:C59)</f>
        <v>145</v>
      </c>
      <c r="D49" s="26">
        <f t="shared" si="1"/>
        <v>210.14</v>
      </c>
      <c r="E49" s="26"/>
    </row>
    <row r="50" ht="18.75" customHeight="1" spans="1:5">
      <c r="A50" s="37" t="s">
        <v>94</v>
      </c>
      <c r="B50" s="39">
        <v>42</v>
      </c>
      <c r="C50" s="26">
        <v>51</v>
      </c>
      <c r="D50" s="26">
        <f t="shared" si="1"/>
        <v>121.43</v>
      </c>
      <c r="E50" s="26"/>
    </row>
    <row r="51" ht="18.75" customHeight="1" spans="1:5">
      <c r="A51" s="26" t="s">
        <v>95</v>
      </c>
      <c r="B51" s="39">
        <v>0</v>
      </c>
      <c r="C51" s="26"/>
      <c r="D51" s="26">
        <f t="shared" si="1"/>
        <v>0</v>
      </c>
      <c r="E51" s="26"/>
    </row>
    <row r="52" ht="18.75" customHeight="1" spans="1:5">
      <c r="A52" s="36" t="s">
        <v>96</v>
      </c>
      <c r="B52" s="39">
        <v>0</v>
      </c>
      <c r="C52" s="26"/>
      <c r="D52" s="26">
        <f t="shared" si="1"/>
        <v>0</v>
      </c>
      <c r="E52" s="26"/>
    </row>
    <row r="53" ht="18.75" customHeight="1" spans="1:5">
      <c r="A53" s="36" t="s">
        <v>126</v>
      </c>
      <c r="B53" s="39">
        <v>0</v>
      </c>
      <c r="C53" s="26"/>
      <c r="D53" s="26">
        <f t="shared" si="1"/>
        <v>0</v>
      </c>
      <c r="E53" s="26"/>
    </row>
    <row r="54" ht="18.75" customHeight="1" spans="1:5">
      <c r="A54" s="36" t="s">
        <v>127</v>
      </c>
      <c r="B54" s="39">
        <v>0</v>
      </c>
      <c r="C54" s="26"/>
      <c r="D54" s="26">
        <f t="shared" si="1"/>
        <v>0</v>
      </c>
      <c r="E54" s="26"/>
    </row>
    <row r="55" ht="18.75" customHeight="1" spans="1:5">
      <c r="A55" s="37" t="s">
        <v>128</v>
      </c>
      <c r="B55" s="39">
        <v>0</v>
      </c>
      <c r="C55" s="26"/>
      <c r="D55" s="26">
        <f t="shared" si="1"/>
        <v>0</v>
      </c>
      <c r="E55" s="26"/>
    </row>
    <row r="56" ht="18.75" customHeight="1" spans="1:5">
      <c r="A56" s="37" t="s">
        <v>129</v>
      </c>
      <c r="B56" s="39">
        <v>17</v>
      </c>
      <c r="C56" s="26">
        <v>10</v>
      </c>
      <c r="D56" s="26">
        <f t="shared" si="1"/>
        <v>58.82</v>
      </c>
      <c r="E56" s="26"/>
    </row>
    <row r="57" ht="18.75" customHeight="1" spans="1:5">
      <c r="A57" s="37" t="s">
        <v>130</v>
      </c>
      <c r="B57" s="39">
        <v>0</v>
      </c>
      <c r="C57" s="26"/>
      <c r="D57" s="26">
        <f t="shared" si="1"/>
        <v>0</v>
      </c>
      <c r="E57" s="26"/>
    </row>
    <row r="58" ht="18.75" customHeight="1" spans="1:5">
      <c r="A58" s="36" t="s">
        <v>103</v>
      </c>
      <c r="B58" s="39">
        <v>0</v>
      </c>
      <c r="C58" s="26"/>
      <c r="D58" s="26">
        <f t="shared" si="1"/>
        <v>0</v>
      </c>
      <c r="E58" s="26"/>
    </row>
    <row r="59" ht="18.75" customHeight="1" spans="1:5">
      <c r="A59" s="37" t="s">
        <v>131</v>
      </c>
      <c r="B59" s="39">
        <v>10</v>
      </c>
      <c r="C59" s="26">
        <v>84</v>
      </c>
      <c r="D59" s="26">
        <f t="shared" si="1"/>
        <v>840</v>
      </c>
      <c r="E59" s="26"/>
    </row>
    <row r="60" ht="18.75" customHeight="1" spans="1:5">
      <c r="A60" s="38" t="s">
        <v>132</v>
      </c>
      <c r="B60" s="26">
        <f>SUM(B61:B70)</f>
        <v>390</v>
      </c>
      <c r="C60" s="26">
        <f>SUM(C61:C70)</f>
        <v>614</v>
      </c>
      <c r="D60" s="26">
        <f t="shared" si="1"/>
        <v>157.44</v>
      </c>
      <c r="E60" s="26"/>
    </row>
    <row r="61" ht="18.75" customHeight="1" spans="1:5">
      <c r="A61" s="37" t="s">
        <v>94</v>
      </c>
      <c r="B61" s="39">
        <v>278</v>
      </c>
      <c r="C61" s="26">
        <v>343</v>
      </c>
      <c r="D61" s="26">
        <f t="shared" si="1"/>
        <v>123.38</v>
      </c>
      <c r="E61" s="26"/>
    </row>
    <row r="62" ht="18.75" customHeight="1" spans="1:5">
      <c r="A62" s="26" t="s">
        <v>95</v>
      </c>
      <c r="B62" s="39">
        <v>0</v>
      </c>
      <c r="C62" s="26"/>
      <c r="D62" s="26">
        <f t="shared" si="1"/>
        <v>0</v>
      </c>
      <c r="E62" s="26"/>
    </row>
    <row r="63" ht="18.75" customHeight="1" spans="1:5">
      <c r="A63" s="26" t="s">
        <v>96</v>
      </c>
      <c r="B63" s="39">
        <v>0</v>
      </c>
      <c r="C63" s="26"/>
      <c r="D63" s="26">
        <f t="shared" si="1"/>
        <v>0</v>
      </c>
      <c r="E63" s="26"/>
    </row>
    <row r="64" ht="18.75" customHeight="1" spans="1:5">
      <c r="A64" s="26" t="s">
        <v>133</v>
      </c>
      <c r="B64" s="39">
        <v>12</v>
      </c>
      <c r="C64" s="26">
        <v>12</v>
      </c>
      <c r="D64" s="26">
        <f t="shared" si="1"/>
        <v>100</v>
      </c>
      <c r="E64" s="26"/>
    </row>
    <row r="65" ht="18.75" customHeight="1" spans="1:5">
      <c r="A65" s="26" t="s">
        <v>134</v>
      </c>
      <c r="B65" s="39">
        <v>12</v>
      </c>
      <c r="C65" s="40">
        <f>12+2</f>
        <v>14</v>
      </c>
      <c r="D65" s="26">
        <f t="shared" si="1"/>
        <v>116.67</v>
      </c>
      <c r="E65" s="26"/>
    </row>
    <row r="66" ht="18.75" customHeight="1" spans="1:5">
      <c r="A66" s="26" t="s">
        <v>135</v>
      </c>
      <c r="B66" s="39">
        <v>0</v>
      </c>
      <c r="C66" s="26"/>
      <c r="D66" s="26">
        <f t="shared" si="1"/>
        <v>0</v>
      </c>
      <c r="E66" s="26"/>
    </row>
    <row r="67" ht="18.75" customHeight="1" spans="1:5">
      <c r="A67" s="36" t="s">
        <v>136</v>
      </c>
      <c r="B67" s="39">
        <v>0</v>
      </c>
      <c r="C67" s="26"/>
      <c r="D67" s="26">
        <f t="shared" si="1"/>
        <v>0</v>
      </c>
      <c r="E67" s="26"/>
    </row>
    <row r="68" ht="18.75" customHeight="1" spans="1:5">
      <c r="A68" s="37" t="s">
        <v>137</v>
      </c>
      <c r="B68" s="39">
        <v>63</v>
      </c>
      <c r="C68" s="26">
        <v>200</v>
      </c>
      <c r="D68" s="26">
        <f t="shared" si="1"/>
        <v>317.46</v>
      </c>
      <c r="E68" s="26"/>
    </row>
    <row r="69" ht="18.75" customHeight="1" spans="1:5">
      <c r="A69" s="37" t="s">
        <v>103</v>
      </c>
      <c r="B69" s="39">
        <v>0</v>
      </c>
      <c r="C69" s="26"/>
      <c r="D69" s="26">
        <f t="shared" si="1"/>
        <v>0</v>
      </c>
      <c r="E69" s="26"/>
    </row>
    <row r="70" ht="18.75" customHeight="1" spans="1:5">
      <c r="A70" s="37" t="s">
        <v>138</v>
      </c>
      <c r="B70" s="39">
        <v>25</v>
      </c>
      <c r="C70" s="26">
        <v>45</v>
      </c>
      <c r="D70" s="26">
        <f t="shared" si="1"/>
        <v>180</v>
      </c>
      <c r="E70" s="26"/>
    </row>
    <row r="71" ht="18.75" customHeight="1" spans="1:5">
      <c r="A71" s="36" t="s">
        <v>139</v>
      </c>
      <c r="B71" s="26">
        <f>SUM(B72:B82)</f>
        <v>735</v>
      </c>
      <c r="C71" s="26">
        <f>SUM(C72:C82)</f>
        <v>602</v>
      </c>
      <c r="D71" s="26">
        <f t="shared" si="1"/>
        <v>81.9</v>
      </c>
      <c r="E71" s="26"/>
    </row>
    <row r="72" ht="18.75" customHeight="1" spans="1:5">
      <c r="A72" s="36" t="s">
        <v>94</v>
      </c>
      <c r="B72" s="39">
        <v>0</v>
      </c>
      <c r="C72" s="26"/>
      <c r="D72" s="26">
        <f t="shared" si="1"/>
        <v>0</v>
      </c>
      <c r="E72" s="26"/>
    </row>
    <row r="73" ht="18.75" customHeight="1" spans="1:5">
      <c r="A73" s="36" t="s">
        <v>95</v>
      </c>
      <c r="B73" s="39">
        <v>0</v>
      </c>
      <c r="C73" s="26"/>
      <c r="D73" s="26">
        <f t="shared" si="1"/>
        <v>0</v>
      </c>
      <c r="E73" s="26"/>
    </row>
    <row r="74" ht="18.75" customHeight="1" spans="1:5">
      <c r="A74" s="37" t="s">
        <v>96</v>
      </c>
      <c r="B74" s="39">
        <v>0</v>
      </c>
      <c r="C74" s="26"/>
      <c r="D74" s="26">
        <f t="shared" si="1"/>
        <v>0</v>
      </c>
      <c r="E74" s="26"/>
    </row>
    <row r="75" ht="18.75" customHeight="1" spans="1:5">
      <c r="A75" s="37" t="s">
        <v>140</v>
      </c>
      <c r="B75" s="39">
        <v>0</v>
      </c>
      <c r="C75" s="26"/>
      <c r="D75" s="26">
        <f t="shared" si="1"/>
        <v>0</v>
      </c>
      <c r="E75" s="26"/>
    </row>
    <row r="76" ht="18.75" customHeight="1" spans="1:5">
      <c r="A76" s="37" t="s">
        <v>141</v>
      </c>
      <c r="B76" s="39">
        <v>0</v>
      </c>
      <c r="C76" s="26"/>
      <c r="D76" s="26">
        <f t="shared" si="1"/>
        <v>0</v>
      </c>
      <c r="E76" s="26"/>
    </row>
    <row r="77" ht="18.75" customHeight="1" spans="1:5">
      <c r="A77" s="26" t="s">
        <v>142</v>
      </c>
      <c r="B77" s="39">
        <v>0</v>
      </c>
      <c r="C77" s="26"/>
      <c r="D77" s="26">
        <f t="shared" si="1"/>
        <v>0</v>
      </c>
      <c r="E77" s="26"/>
    </row>
    <row r="78" ht="18.75" customHeight="1" spans="1:5">
      <c r="A78" s="36" t="s">
        <v>143</v>
      </c>
      <c r="B78" s="39">
        <v>0</v>
      </c>
      <c r="C78" s="26"/>
      <c r="D78" s="26">
        <f t="shared" si="1"/>
        <v>0</v>
      </c>
      <c r="E78" s="26"/>
    </row>
    <row r="79" ht="18.75" customHeight="1" spans="1:5">
      <c r="A79" s="36" t="s">
        <v>144</v>
      </c>
      <c r="B79" s="39">
        <v>44</v>
      </c>
      <c r="C79" s="26">
        <v>52</v>
      </c>
      <c r="D79" s="26">
        <f t="shared" si="1"/>
        <v>118.18</v>
      </c>
      <c r="E79" s="26"/>
    </row>
    <row r="80" ht="18.75" customHeight="1" spans="1:5">
      <c r="A80" s="36" t="s">
        <v>136</v>
      </c>
      <c r="B80" s="39">
        <v>0</v>
      </c>
      <c r="C80" s="26"/>
      <c r="D80" s="26">
        <f t="shared" si="1"/>
        <v>0</v>
      </c>
      <c r="E80" s="26"/>
    </row>
    <row r="81" ht="18.75" customHeight="1" spans="1:5">
      <c r="A81" s="37" t="s">
        <v>103</v>
      </c>
      <c r="B81" s="39">
        <v>0</v>
      </c>
      <c r="C81" s="26"/>
      <c r="D81" s="26">
        <f t="shared" si="1"/>
        <v>0</v>
      </c>
      <c r="E81" s="26"/>
    </row>
    <row r="82" ht="18.75" customHeight="1" spans="1:5">
      <c r="A82" s="37" t="s">
        <v>145</v>
      </c>
      <c r="B82" s="39">
        <v>691</v>
      </c>
      <c r="C82" s="26">
        <v>550</v>
      </c>
      <c r="D82" s="26">
        <f t="shared" si="1"/>
        <v>79.59</v>
      </c>
      <c r="E82" s="26"/>
    </row>
    <row r="83" ht="18.75" customHeight="1" spans="1:5">
      <c r="A83" s="37" t="s">
        <v>146</v>
      </c>
      <c r="B83" s="26">
        <f>SUM(B84:B91)</f>
        <v>0</v>
      </c>
      <c r="C83" s="26">
        <f>SUM(C84:C91)</f>
        <v>30</v>
      </c>
      <c r="D83" s="26">
        <f t="shared" si="1"/>
        <v>0</v>
      </c>
      <c r="E83" s="26"/>
    </row>
    <row r="84" ht="18.75" customHeight="1" spans="1:5">
      <c r="A84" s="36" t="s">
        <v>94</v>
      </c>
      <c r="B84" s="26"/>
      <c r="C84" s="26"/>
      <c r="D84" s="26">
        <f t="shared" si="1"/>
        <v>0</v>
      </c>
      <c r="E84" s="26"/>
    </row>
    <row r="85" ht="18.75" customHeight="1" spans="1:5">
      <c r="A85" s="36" t="s">
        <v>95</v>
      </c>
      <c r="B85" s="26"/>
      <c r="C85" s="26"/>
      <c r="D85" s="26">
        <f t="shared" si="1"/>
        <v>0</v>
      </c>
      <c r="E85" s="26"/>
    </row>
    <row r="86" ht="18.75" customHeight="1" spans="1:5">
      <c r="A86" s="36" t="s">
        <v>96</v>
      </c>
      <c r="B86" s="26"/>
      <c r="C86" s="26"/>
      <c r="D86" s="26">
        <f t="shared" si="1"/>
        <v>0</v>
      </c>
      <c r="E86" s="26"/>
    </row>
    <row r="87" ht="18.75" customHeight="1" spans="1:5">
      <c r="A87" s="41" t="s">
        <v>147</v>
      </c>
      <c r="B87" s="26"/>
      <c r="C87" s="26"/>
      <c r="D87" s="26">
        <f t="shared" si="1"/>
        <v>0</v>
      </c>
      <c r="E87" s="26"/>
    </row>
    <row r="88" ht="18.75" customHeight="1" spans="1:5">
      <c r="A88" s="37" t="s">
        <v>148</v>
      </c>
      <c r="B88" s="26"/>
      <c r="C88" s="26"/>
      <c r="D88" s="26">
        <f t="shared" si="1"/>
        <v>0</v>
      </c>
      <c r="E88" s="26"/>
    </row>
    <row r="89" ht="18.75" customHeight="1" spans="1:5">
      <c r="A89" s="37" t="s">
        <v>136</v>
      </c>
      <c r="B89" s="26"/>
      <c r="C89" s="26"/>
      <c r="D89" s="26">
        <f t="shared" si="1"/>
        <v>0</v>
      </c>
      <c r="E89" s="26"/>
    </row>
    <row r="90" ht="18.75" customHeight="1" spans="1:5">
      <c r="A90" s="37" t="s">
        <v>103</v>
      </c>
      <c r="B90" s="26"/>
      <c r="C90" s="26"/>
      <c r="D90" s="26">
        <f t="shared" si="1"/>
        <v>0</v>
      </c>
      <c r="E90" s="26"/>
    </row>
    <row r="91" ht="18.75" customHeight="1" spans="1:5">
      <c r="A91" s="26" t="s">
        <v>149</v>
      </c>
      <c r="B91" s="26"/>
      <c r="C91" s="26">
        <v>30</v>
      </c>
      <c r="D91" s="26">
        <f t="shared" si="1"/>
        <v>0</v>
      </c>
      <c r="E91" s="26"/>
    </row>
    <row r="92" ht="18.75" customHeight="1" spans="1:5">
      <c r="A92" s="36" t="s">
        <v>150</v>
      </c>
      <c r="B92" s="26">
        <f>SUM(B93:B104)</f>
        <v>0</v>
      </c>
      <c r="C92" s="26">
        <f>SUM(C93:C104)</f>
        <v>0</v>
      </c>
      <c r="D92" s="26">
        <f t="shared" si="1"/>
        <v>0</v>
      </c>
      <c r="E92" s="26"/>
    </row>
    <row r="93" ht="18.75" customHeight="1" spans="1:5">
      <c r="A93" s="36" t="s">
        <v>94</v>
      </c>
      <c r="B93" s="26"/>
      <c r="C93" s="26"/>
      <c r="D93" s="26">
        <f t="shared" si="1"/>
        <v>0</v>
      </c>
      <c r="E93" s="26"/>
    </row>
    <row r="94" ht="18.75" customHeight="1" spans="1:5">
      <c r="A94" s="37" t="s">
        <v>95</v>
      </c>
      <c r="B94" s="26"/>
      <c r="C94" s="26"/>
      <c r="D94" s="26">
        <f t="shared" si="1"/>
        <v>0</v>
      </c>
      <c r="E94" s="26"/>
    </row>
    <row r="95" ht="18.75" customHeight="1" spans="1:5">
      <c r="A95" s="37" t="s">
        <v>96</v>
      </c>
      <c r="B95" s="26"/>
      <c r="C95" s="26"/>
      <c r="D95" s="26">
        <f t="shared" si="1"/>
        <v>0</v>
      </c>
      <c r="E95" s="26"/>
    </row>
    <row r="96" ht="18.75" customHeight="1" spans="1:5">
      <c r="A96" s="36" t="s">
        <v>151</v>
      </c>
      <c r="B96" s="26"/>
      <c r="C96" s="26"/>
      <c r="D96" s="26">
        <f t="shared" si="1"/>
        <v>0</v>
      </c>
      <c r="E96" s="26"/>
    </row>
    <row r="97" ht="18.75" customHeight="1" spans="1:5">
      <c r="A97" s="42" t="s">
        <v>152</v>
      </c>
      <c r="B97" s="26"/>
      <c r="C97" s="26"/>
      <c r="D97" s="26">
        <f t="shared" si="1"/>
        <v>0</v>
      </c>
      <c r="E97" s="26"/>
    </row>
    <row r="98" ht="18.75" customHeight="1" spans="1:5">
      <c r="A98" s="36" t="s">
        <v>136</v>
      </c>
      <c r="B98" s="26"/>
      <c r="C98" s="26"/>
      <c r="D98" s="26">
        <f t="shared" si="1"/>
        <v>0</v>
      </c>
      <c r="E98" s="26"/>
    </row>
    <row r="99" ht="18.75" customHeight="1" spans="1:5">
      <c r="A99" s="42" t="s">
        <v>153</v>
      </c>
      <c r="B99" s="26"/>
      <c r="C99" s="26"/>
      <c r="D99" s="26">
        <f t="shared" ref="D99:D162" si="2">ROUND(IF(B99=0,0,C99/B99*100),2)</f>
        <v>0</v>
      </c>
      <c r="E99" s="26"/>
    </row>
    <row r="100" ht="18.75" customHeight="1" spans="1:5">
      <c r="A100" s="42" t="s">
        <v>154</v>
      </c>
      <c r="B100" s="26"/>
      <c r="C100" s="26"/>
      <c r="D100" s="26">
        <f t="shared" si="2"/>
        <v>0</v>
      </c>
      <c r="E100" s="26"/>
    </row>
    <row r="101" ht="18.75" customHeight="1" spans="1:5">
      <c r="A101" s="42" t="s">
        <v>155</v>
      </c>
      <c r="B101" s="26"/>
      <c r="C101" s="26"/>
      <c r="D101" s="26">
        <f t="shared" si="2"/>
        <v>0</v>
      </c>
      <c r="E101" s="26"/>
    </row>
    <row r="102" ht="18.75" customHeight="1" spans="1:5">
      <c r="A102" s="42" t="s">
        <v>156</v>
      </c>
      <c r="B102" s="26"/>
      <c r="C102" s="26"/>
      <c r="D102" s="26">
        <f t="shared" si="2"/>
        <v>0</v>
      </c>
      <c r="E102" s="26"/>
    </row>
    <row r="103" ht="18.75" customHeight="1" spans="1:5">
      <c r="A103" s="37" t="s">
        <v>103</v>
      </c>
      <c r="B103" s="26"/>
      <c r="C103" s="26"/>
      <c r="D103" s="26">
        <f t="shared" si="2"/>
        <v>0</v>
      </c>
      <c r="E103" s="26"/>
    </row>
    <row r="104" ht="18.75" customHeight="1" spans="1:5">
      <c r="A104" s="37" t="s">
        <v>157</v>
      </c>
      <c r="B104" s="26"/>
      <c r="C104" s="26"/>
      <c r="D104" s="26">
        <f t="shared" si="2"/>
        <v>0</v>
      </c>
      <c r="E104" s="26"/>
    </row>
    <row r="105" ht="18.75" customHeight="1" spans="1:5">
      <c r="A105" s="37" t="s">
        <v>158</v>
      </c>
      <c r="B105" s="26">
        <f>SUM(B106:B114)</f>
        <v>45</v>
      </c>
      <c r="C105" s="26">
        <f>SUM(C106:C114)</f>
        <v>71</v>
      </c>
      <c r="D105" s="26">
        <f t="shared" si="2"/>
        <v>157.78</v>
      </c>
      <c r="E105" s="26"/>
    </row>
    <row r="106" ht="18.75" customHeight="1" spans="1:5">
      <c r="A106" s="37" t="s">
        <v>94</v>
      </c>
      <c r="B106" s="39">
        <v>45</v>
      </c>
      <c r="C106" s="26">
        <v>61</v>
      </c>
      <c r="D106" s="26">
        <f t="shared" si="2"/>
        <v>135.56</v>
      </c>
      <c r="E106" s="26"/>
    </row>
    <row r="107" ht="18.75" customHeight="1" spans="1:5">
      <c r="A107" s="36" t="s">
        <v>95</v>
      </c>
      <c r="B107" s="26"/>
      <c r="C107" s="26"/>
      <c r="D107" s="26">
        <f t="shared" si="2"/>
        <v>0</v>
      </c>
      <c r="E107" s="26"/>
    </row>
    <row r="108" ht="18.75" customHeight="1" spans="1:5">
      <c r="A108" s="36" t="s">
        <v>96</v>
      </c>
      <c r="B108" s="26"/>
      <c r="C108" s="26"/>
      <c r="D108" s="26">
        <f t="shared" si="2"/>
        <v>0</v>
      </c>
      <c r="E108" s="26"/>
    </row>
    <row r="109" ht="18.75" customHeight="1" spans="1:5">
      <c r="A109" s="36" t="s">
        <v>159</v>
      </c>
      <c r="B109" s="26"/>
      <c r="C109" s="26"/>
      <c r="D109" s="26">
        <f t="shared" si="2"/>
        <v>0</v>
      </c>
      <c r="E109" s="26"/>
    </row>
    <row r="110" ht="18.75" customHeight="1" spans="1:5">
      <c r="A110" s="37" t="s">
        <v>160</v>
      </c>
      <c r="B110" s="26"/>
      <c r="C110" s="26"/>
      <c r="D110" s="26">
        <f t="shared" si="2"/>
        <v>0</v>
      </c>
      <c r="E110" s="26"/>
    </row>
    <row r="111" ht="18.75" customHeight="1" spans="1:5">
      <c r="A111" s="37" t="s">
        <v>161</v>
      </c>
      <c r="B111" s="26"/>
      <c r="C111" s="26"/>
      <c r="D111" s="26">
        <f t="shared" si="2"/>
        <v>0</v>
      </c>
      <c r="E111" s="26"/>
    </row>
    <row r="112" ht="18.75" customHeight="1" spans="1:5">
      <c r="A112" s="36" t="s">
        <v>162</v>
      </c>
      <c r="B112" s="26"/>
      <c r="C112" s="26"/>
      <c r="D112" s="26">
        <f t="shared" si="2"/>
        <v>0</v>
      </c>
      <c r="E112" s="26"/>
    </row>
    <row r="113" ht="18.75" customHeight="1" spans="1:5">
      <c r="A113" s="41" t="s">
        <v>103</v>
      </c>
      <c r="B113" s="26"/>
      <c r="C113" s="26"/>
      <c r="D113" s="26">
        <f t="shared" si="2"/>
        <v>0</v>
      </c>
      <c r="E113" s="26"/>
    </row>
    <row r="114" ht="18.75" customHeight="1" spans="1:5">
      <c r="A114" s="37" t="s">
        <v>163</v>
      </c>
      <c r="B114" s="26"/>
      <c r="C114" s="40">
        <f>9+1</f>
        <v>10</v>
      </c>
      <c r="D114" s="26">
        <f t="shared" si="2"/>
        <v>0</v>
      </c>
      <c r="E114" s="26"/>
    </row>
    <row r="115" ht="18.75" customHeight="1" spans="1:5">
      <c r="A115" s="43" t="s">
        <v>164</v>
      </c>
      <c r="B115" s="26">
        <f>SUM(B116:B123)</f>
        <v>75</v>
      </c>
      <c r="C115" s="26">
        <f>SUM(C116:C123)</f>
        <v>97</v>
      </c>
      <c r="D115" s="26">
        <f t="shared" si="2"/>
        <v>129.33</v>
      </c>
      <c r="E115" s="26">
        <f>SUM(E116:E123)</f>
        <v>0</v>
      </c>
    </row>
    <row r="116" ht="18.75" customHeight="1" spans="1:5">
      <c r="A116" s="36" t="s">
        <v>94</v>
      </c>
      <c r="B116" s="39">
        <v>57</v>
      </c>
      <c r="C116" s="26">
        <v>64</v>
      </c>
      <c r="D116" s="26">
        <f t="shared" si="2"/>
        <v>112.28</v>
      </c>
      <c r="E116" s="26"/>
    </row>
    <row r="117" ht="18.75" customHeight="1" spans="1:5">
      <c r="A117" s="36" t="s">
        <v>95</v>
      </c>
      <c r="B117" s="39">
        <v>0</v>
      </c>
      <c r="C117" s="26"/>
      <c r="D117" s="26">
        <f t="shared" si="2"/>
        <v>0</v>
      </c>
      <c r="E117" s="26"/>
    </row>
    <row r="118" ht="18.75" customHeight="1" spans="1:5">
      <c r="A118" s="36" t="s">
        <v>96</v>
      </c>
      <c r="B118" s="39">
        <v>0</v>
      </c>
      <c r="C118" s="26"/>
      <c r="D118" s="26">
        <f t="shared" si="2"/>
        <v>0</v>
      </c>
      <c r="E118" s="26"/>
    </row>
    <row r="119" ht="18.75" customHeight="1" spans="1:5">
      <c r="A119" s="37" t="s">
        <v>165</v>
      </c>
      <c r="B119" s="39">
        <v>0</v>
      </c>
      <c r="C119" s="26"/>
      <c r="D119" s="26">
        <f t="shared" si="2"/>
        <v>0</v>
      </c>
      <c r="E119" s="26"/>
    </row>
    <row r="120" ht="18.75" customHeight="1" spans="1:5">
      <c r="A120" s="37" t="s">
        <v>166</v>
      </c>
      <c r="B120" s="39">
        <v>0</v>
      </c>
      <c r="C120" s="26"/>
      <c r="D120" s="26">
        <f t="shared" si="2"/>
        <v>0</v>
      </c>
      <c r="E120" s="26"/>
    </row>
    <row r="121" ht="18.75" customHeight="1" spans="1:5">
      <c r="A121" s="37" t="s">
        <v>167</v>
      </c>
      <c r="B121" s="39">
        <v>0</v>
      </c>
      <c r="C121" s="26"/>
      <c r="D121" s="26">
        <f t="shared" si="2"/>
        <v>0</v>
      </c>
      <c r="E121" s="26"/>
    </row>
    <row r="122" ht="18.75" customHeight="1" spans="1:5">
      <c r="A122" s="36" t="s">
        <v>103</v>
      </c>
      <c r="B122" s="39">
        <v>0</v>
      </c>
      <c r="C122" s="26"/>
      <c r="D122" s="26">
        <f t="shared" si="2"/>
        <v>0</v>
      </c>
      <c r="E122" s="26"/>
    </row>
    <row r="123" ht="18.75" customHeight="1" spans="1:5">
      <c r="A123" s="36" t="s">
        <v>168</v>
      </c>
      <c r="B123" s="39">
        <v>18</v>
      </c>
      <c r="C123" s="26">
        <v>33</v>
      </c>
      <c r="D123" s="26">
        <f t="shared" si="2"/>
        <v>183.33</v>
      </c>
      <c r="E123" s="26"/>
    </row>
    <row r="124" ht="18.75" customHeight="1" spans="1:5">
      <c r="A124" s="26" t="s">
        <v>169</v>
      </c>
      <c r="B124" s="26">
        <f>SUM(B125:B134)</f>
        <v>693</v>
      </c>
      <c r="C124" s="26">
        <f>SUM(C125:C134)</f>
        <v>561</v>
      </c>
      <c r="D124" s="26">
        <f t="shared" si="2"/>
        <v>80.95</v>
      </c>
      <c r="E124" s="26"/>
    </row>
    <row r="125" ht="18.75" customHeight="1" spans="1:5">
      <c r="A125" s="36" t="s">
        <v>94</v>
      </c>
      <c r="B125" s="39">
        <v>5</v>
      </c>
      <c r="C125" s="26">
        <v>120</v>
      </c>
      <c r="D125" s="26">
        <f t="shared" si="2"/>
        <v>2400</v>
      </c>
      <c r="E125" s="26"/>
    </row>
    <row r="126" ht="18.75" customHeight="1" spans="1:5">
      <c r="A126" s="36" t="s">
        <v>95</v>
      </c>
      <c r="B126" s="39">
        <v>0</v>
      </c>
      <c r="C126" s="26"/>
      <c r="D126" s="26">
        <f t="shared" si="2"/>
        <v>0</v>
      </c>
      <c r="E126" s="26"/>
    </row>
    <row r="127" ht="18.75" customHeight="1" spans="1:5">
      <c r="A127" s="36" t="s">
        <v>96</v>
      </c>
      <c r="B127" s="39">
        <v>0</v>
      </c>
      <c r="C127" s="26"/>
      <c r="D127" s="26">
        <f t="shared" si="2"/>
        <v>0</v>
      </c>
      <c r="E127" s="26"/>
    </row>
    <row r="128" ht="18.75" customHeight="1" spans="1:5">
      <c r="A128" s="37" t="s">
        <v>170</v>
      </c>
      <c r="B128" s="39">
        <v>0</v>
      </c>
      <c r="C128" s="26"/>
      <c r="D128" s="26">
        <f t="shared" si="2"/>
        <v>0</v>
      </c>
      <c r="E128" s="26"/>
    </row>
    <row r="129" ht="18.75" customHeight="1" spans="1:5">
      <c r="A129" s="37" t="s">
        <v>171</v>
      </c>
      <c r="B129" s="39">
        <v>0</v>
      </c>
      <c r="C129" s="26"/>
      <c r="D129" s="26">
        <f t="shared" si="2"/>
        <v>0</v>
      </c>
      <c r="E129" s="26"/>
    </row>
    <row r="130" ht="18.75" customHeight="1" spans="1:5">
      <c r="A130" s="37" t="s">
        <v>172</v>
      </c>
      <c r="B130" s="39">
        <v>0</v>
      </c>
      <c r="C130" s="26"/>
      <c r="D130" s="26">
        <f t="shared" si="2"/>
        <v>0</v>
      </c>
      <c r="E130" s="26"/>
    </row>
    <row r="131" ht="18.75" customHeight="1" spans="1:5">
      <c r="A131" s="36" t="s">
        <v>173</v>
      </c>
      <c r="B131" s="39">
        <v>0</v>
      </c>
      <c r="C131" s="26"/>
      <c r="D131" s="26">
        <f t="shared" si="2"/>
        <v>0</v>
      </c>
      <c r="E131" s="26"/>
    </row>
    <row r="132" ht="18.75" customHeight="1" spans="1:5">
      <c r="A132" s="36" t="s">
        <v>174</v>
      </c>
      <c r="B132" s="39">
        <v>688</v>
      </c>
      <c r="C132" s="26">
        <v>441</v>
      </c>
      <c r="D132" s="26">
        <f t="shared" si="2"/>
        <v>64.1</v>
      </c>
      <c r="E132" s="26"/>
    </row>
    <row r="133" ht="18.75" customHeight="1" spans="1:5">
      <c r="A133" s="36" t="s">
        <v>103</v>
      </c>
      <c r="B133" s="39">
        <v>0</v>
      </c>
      <c r="C133" s="26"/>
      <c r="D133" s="26">
        <f t="shared" si="2"/>
        <v>0</v>
      </c>
      <c r="E133" s="26"/>
    </row>
    <row r="134" ht="18.75" customHeight="1" spans="1:5">
      <c r="A134" s="37" t="s">
        <v>175</v>
      </c>
      <c r="B134" s="39">
        <v>0</v>
      </c>
      <c r="C134" s="26"/>
      <c r="D134" s="26">
        <f t="shared" si="2"/>
        <v>0</v>
      </c>
      <c r="E134" s="26"/>
    </row>
    <row r="135" ht="18.75" customHeight="1" spans="1:5">
      <c r="A135" s="37" t="s">
        <v>176</v>
      </c>
      <c r="B135" s="26">
        <f>SUM(B136:B148)</f>
        <v>0</v>
      </c>
      <c r="C135" s="26">
        <f>SUM(C136:C148)</f>
        <v>0</v>
      </c>
      <c r="D135" s="26">
        <f t="shared" si="2"/>
        <v>0</v>
      </c>
      <c r="E135" s="26"/>
    </row>
    <row r="136" ht="18.75" customHeight="1" spans="1:5">
      <c r="A136" s="37" t="s">
        <v>94</v>
      </c>
      <c r="B136" s="26"/>
      <c r="C136" s="26"/>
      <c r="D136" s="26">
        <f t="shared" si="2"/>
        <v>0</v>
      </c>
      <c r="E136" s="26"/>
    </row>
    <row r="137" ht="18.75" customHeight="1" spans="1:5">
      <c r="A137" s="26" t="s">
        <v>95</v>
      </c>
      <c r="B137" s="26"/>
      <c r="C137" s="26"/>
      <c r="D137" s="26">
        <f t="shared" si="2"/>
        <v>0</v>
      </c>
      <c r="E137" s="26"/>
    </row>
    <row r="138" ht="18.75" customHeight="1" spans="1:5">
      <c r="A138" s="36" t="s">
        <v>96</v>
      </c>
      <c r="B138" s="26"/>
      <c r="C138" s="26"/>
      <c r="D138" s="26">
        <f t="shared" si="2"/>
        <v>0</v>
      </c>
      <c r="E138" s="26"/>
    </row>
    <row r="139" ht="18.75" customHeight="1" spans="1:5">
      <c r="A139" s="36" t="s">
        <v>177</v>
      </c>
      <c r="B139" s="26"/>
      <c r="C139" s="26"/>
      <c r="D139" s="26">
        <f t="shared" si="2"/>
        <v>0</v>
      </c>
      <c r="E139" s="26"/>
    </row>
    <row r="140" ht="18.75" customHeight="1" spans="1:5">
      <c r="A140" s="36" t="s">
        <v>178</v>
      </c>
      <c r="B140" s="26"/>
      <c r="C140" s="26"/>
      <c r="D140" s="26">
        <f t="shared" si="2"/>
        <v>0</v>
      </c>
      <c r="E140" s="26"/>
    </row>
    <row r="141" ht="18.75" customHeight="1" spans="1:5">
      <c r="A141" s="41" t="s">
        <v>179</v>
      </c>
      <c r="B141" s="26"/>
      <c r="C141" s="26"/>
      <c r="D141" s="26">
        <f t="shared" si="2"/>
        <v>0</v>
      </c>
      <c r="E141" s="26"/>
    </row>
    <row r="142" ht="18.75" customHeight="1" spans="1:5">
      <c r="A142" s="37" t="s">
        <v>180</v>
      </c>
      <c r="B142" s="26"/>
      <c r="C142" s="26"/>
      <c r="D142" s="26">
        <f t="shared" si="2"/>
        <v>0</v>
      </c>
      <c r="E142" s="26"/>
    </row>
    <row r="143" ht="18.75" customHeight="1" spans="1:5">
      <c r="A143" s="37" t="s">
        <v>181</v>
      </c>
      <c r="B143" s="26"/>
      <c r="C143" s="26"/>
      <c r="D143" s="26">
        <f t="shared" si="2"/>
        <v>0</v>
      </c>
      <c r="E143" s="26"/>
    </row>
    <row r="144" ht="18.75" customHeight="1" spans="1:5">
      <c r="A144" s="36" t="s">
        <v>182</v>
      </c>
      <c r="B144" s="26"/>
      <c r="C144" s="26"/>
      <c r="D144" s="26">
        <f t="shared" si="2"/>
        <v>0</v>
      </c>
      <c r="E144" s="26"/>
    </row>
    <row r="145" ht="18.75" customHeight="1" spans="1:5">
      <c r="A145" s="42" t="s">
        <v>183</v>
      </c>
      <c r="B145" s="26"/>
      <c r="C145" s="26"/>
      <c r="D145" s="26">
        <f t="shared" si="2"/>
        <v>0</v>
      </c>
      <c r="E145" s="26"/>
    </row>
    <row r="146" ht="18.75" customHeight="1" spans="1:5">
      <c r="A146" s="42" t="s">
        <v>184</v>
      </c>
      <c r="B146" s="26"/>
      <c r="C146" s="26"/>
      <c r="D146" s="26">
        <f t="shared" si="2"/>
        <v>0</v>
      </c>
      <c r="E146" s="26"/>
    </row>
    <row r="147" ht="18.75" customHeight="1" spans="1:5">
      <c r="A147" s="36" t="s">
        <v>103</v>
      </c>
      <c r="B147" s="26"/>
      <c r="C147" s="26"/>
      <c r="D147" s="26">
        <f t="shared" si="2"/>
        <v>0</v>
      </c>
      <c r="E147" s="26"/>
    </row>
    <row r="148" ht="18.75" customHeight="1" spans="1:5">
      <c r="A148" s="36" t="s">
        <v>185</v>
      </c>
      <c r="B148" s="26"/>
      <c r="C148" s="26"/>
      <c r="D148" s="26">
        <f t="shared" si="2"/>
        <v>0</v>
      </c>
      <c r="E148" s="26"/>
    </row>
    <row r="149" ht="18.75" customHeight="1" spans="1:5">
      <c r="A149" s="36" t="s">
        <v>186</v>
      </c>
      <c r="B149" s="26">
        <f>SUM(B150:B155)</f>
        <v>0</v>
      </c>
      <c r="C149" s="26">
        <f>SUM(C150:C155)</f>
        <v>0</v>
      </c>
      <c r="D149" s="26">
        <f t="shared" si="2"/>
        <v>0</v>
      </c>
      <c r="E149" s="26"/>
    </row>
    <row r="150" ht="18.75" customHeight="1" spans="1:5">
      <c r="A150" s="36" t="s">
        <v>94</v>
      </c>
      <c r="B150" s="26"/>
      <c r="C150" s="26"/>
      <c r="D150" s="26">
        <f t="shared" si="2"/>
        <v>0</v>
      </c>
      <c r="E150" s="26"/>
    </row>
    <row r="151" ht="18.75" customHeight="1" spans="1:5">
      <c r="A151" s="36" t="s">
        <v>95</v>
      </c>
      <c r="B151" s="26"/>
      <c r="C151" s="26"/>
      <c r="D151" s="26">
        <f t="shared" si="2"/>
        <v>0</v>
      </c>
      <c r="E151" s="26"/>
    </row>
    <row r="152" ht="18.75" customHeight="1" spans="1:5">
      <c r="A152" s="37" t="s">
        <v>96</v>
      </c>
      <c r="B152" s="26"/>
      <c r="C152" s="26"/>
      <c r="D152" s="26">
        <f t="shared" si="2"/>
        <v>0</v>
      </c>
      <c r="E152" s="26"/>
    </row>
    <row r="153" ht="18.75" customHeight="1" spans="1:5">
      <c r="A153" s="37" t="s">
        <v>187</v>
      </c>
      <c r="B153" s="26"/>
      <c r="C153" s="26"/>
      <c r="D153" s="26">
        <f t="shared" si="2"/>
        <v>0</v>
      </c>
      <c r="E153" s="26"/>
    </row>
    <row r="154" ht="18.75" customHeight="1" spans="1:5">
      <c r="A154" s="37" t="s">
        <v>103</v>
      </c>
      <c r="B154" s="26"/>
      <c r="C154" s="26"/>
      <c r="D154" s="26">
        <f t="shared" si="2"/>
        <v>0</v>
      </c>
      <c r="E154" s="26"/>
    </row>
    <row r="155" ht="18.75" customHeight="1" spans="1:5">
      <c r="A155" s="26" t="s">
        <v>188</v>
      </c>
      <c r="B155" s="26"/>
      <c r="C155" s="26"/>
      <c r="D155" s="26">
        <f t="shared" si="2"/>
        <v>0</v>
      </c>
      <c r="E155" s="26"/>
    </row>
    <row r="156" ht="18.75" customHeight="1" spans="1:5">
      <c r="A156" s="36" t="s">
        <v>189</v>
      </c>
      <c r="B156" s="26">
        <f>SUM(B157:B163)</f>
        <v>0</v>
      </c>
      <c r="C156" s="26">
        <f>SUM(C157:C163)</f>
        <v>0</v>
      </c>
      <c r="D156" s="26">
        <f t="shared" si="2"/>
        <v>0</v>
      </c>
      <c r="E156" s="26"/>
    </row>
    <row r="157" ht="18.75" customHeight="1" spans="1:5">
      <c r="A157" s="36" t="s">
        <v>94</v>
      </c>
      <c r="B157" s="26"/>
      <c r="C157" s="26"/>
      <c r="D157" s="26">
        <f t="shared" si="2"/>
        <v>0</v>
      </c>
      <c r="E157" s="26"/>
    </row>
    <row r="158" ht="18.75" customHeight="1" spans="1:5">
      <c r="A158" s="37" t="s">
        <v>95</v>
      </c>
      <c r="B158" s="26"/>
      <c r="C158" s="26"/>
      <c r="D158" s="26">
        <f t="shared" si="2"/>
        <v>0</v>
      </c>
      <c r="E158" s="26"/>
    </row>
    <row r="159" ht="18.75" customHeight="1" spans="1:5">
      <c r="A159" s="37" t="s">
        <v>96</v>
      </c>
      <c r="B159" s="26"/>
      <c r="C159" s="26"/>
      <c r="D159" s="26">
        <f t="shared" si="2"/>
        <v>0</v>
      </c>
      <c r="E159" s="26"/>
    </row>
    <row r="160" ht="18.75" customHeight="1" spans="1:5">
      <c r="A160" s="37" t="s">
        <v>190</v>
      </c>
      <c r="B160" s="26"/>
      <c r="C160" s="26"/>
      <c r="D160" s="26">
        <f t="shared" si="2"/>
        <v>0</v>
      </c>
      <c r="E160" s="26"/>
    </row>
    <row r="161" ht="18.75" customHeight="1" spans="1:5">
      <c r="A161" s="26" t="s">
        <v>191</v>
      </c>
      <c r="B161" s="26"/>
      <c r="C161" s="26"/>
      <c r="D161" s="26">
        <f t="shared" si="2"/>
        <v>0</v>
      </c>
      <c r="E161" s="26"/>
    </row>
    <row r="162" ht="18.75" customHeight="1" spans="1:5">
      <c r="A162" s="36" t="s">
        <v>103</v>
      </c>
      <c r="B162" s="26"/>
      <c r="C162" s="26"/>
      <c r="D162" s="26">
        <f t="shared" si="2"/>
        <v>0</v>
      </c>
      <c r="E162" s="26"/>
    </row>
    <row r="163" ht="18.75" customHeight="1" spans="1:5">
      <c r="A163" s="36" t="s">
        <v>192</v>
      </c>
      <c r="B163" s="26"/>
      <c r="C163" s="26"/>
      <c r="D163" s="26">
        <f t="shared" ref="D163:D195" si="3">ROUND(IF(B163=0,0,C163/B163*100),2)</f>
        <v>0</v>
      </c>
      <c r="E163" s="26"/>
    </row>
    <row r="164" ht="18.75" customHeight="1" spans="1:5">
      <c r="A164" s="37" t="s">
        <v>193</v>
      </c>
      <c r="B164" s="26">
        <f>SUM(B165:B169)</f>
        <v>0</v>
      </c>
      <c r="C164" s="26">
        <f>SUM(C165:C169)</f>
        <v>0</v>
      </c>
      <c r="D164" s="26">
        <f t="shared" si="3"/>
        <v>0</v>
      </c>
      <c r="E164" s="26"/>
    </row>
    <row r="165" ht="18.75" customHeight="1" spans="1:5">
      <c r="A165" s="37" t="s">
        <v>94</v>
      </c>
      <c r="B165" s="26"/>
      <c r="C165" s="26"/>
      <c r="D165" s="26">
        <f t="shared" si="3"/>
        <v>0</v>
      </c>
      <c r="E165" s="26"/>
    </row>
    <row r="166" ht="18.75" customHeight="1" spans="1:5">
      <c r="A166" s="37" t="s">
        <v>95</v>
      </c>
      <c r="B166" s="26"/>
      <c r="C166" s="26"/>
      <c r="D166" s="26">
        <f t="shared" si="3"/>
        <v>0</v>
      </c>
      <c r="E166" s="26"/>
    </row>
    <row r="167" ht="18.75" customHeight="1" spans="1:5">
      <c r="A167" s="36" t="s">
        <v>96</v>
      </c>
      <c r="B167" s="26"/>
      <c r="C167" s="26"/>
      <c r="D167" s="26">
        <f t="shared" si="3"/>
        <v>0</v>
      </c>
      <c r="E167" s="26"/>
    </row>
    <row r="168" ht="18.75" customHeight="1" spans="1:5">
      <c r="A168" s="38" t="s">
        <v>194</v>
      </c>
      <c r="B168" s="26"/>
      <c r="C168" s="26"/>
      <c r="D168" s="26">
        <f t="shared" si="3"/>
        <v>0</v>
      </c>
      <c r="E168" s="26"/>
    </row>
    <row r="169" ht="18.75" customHeight="1" spans="1:5">
      <c r="A169" s="36" t="s">
        <v>195</v>
      </c>
      <c r="B169" s="26"/>
      <c r="C169" s="26"/>
      <c r="D169" s="26">
        <f t="shared" si="3"/>
        <v>0</v>
      </c>
      <c r="E169" s="26"/>
    </row>
    <row r="170" ht="18.75" customHeight="1" spans="1:5">
      <c r="A170" s="37" t="s">
        <v>196</v>
      </c>
      <c r="B170" s="26">
        <f>SUM(B171:B176)</f>
        <v>0</v>
      </c>
      <c r="C170" s="26">
        <f>SUM(C171:C176)</f>
        <v>15</v>
      </c>
      <c r="D170" s="26">
        <f t="shared" si="3"/>
        <v>0</v>
      </c>
      <c r="E170" s="26"/>
    </row>
    <row r="171" ht="18.75" customHeight="1" spans="1:5">
      <c r="A171" s="37" t="s">
        <v>94</v>
      </c>
      <c r="B171" s="26"/>
      <c r="C171" s="26"/>
      <c r="D171" s="26">
        <f t="shared" si="3"/>
        <v>0</v>
      </c>
      <c r="E171" s="26"/>
    </row>
    <row r="172" ht="18.75" customHeight="1" spans="1:5">
      <c r="A172" s="37" t="s">
        <v>95</v>
      </c>
      <c r="B172" s="26"/>
      <c r="C172" s="26"/>
      <c r="D172" s="26">
        <f t="shared" si="3"/>
        <v>0</v>
      </c>
      <c r="E172" s="26"/>
    </row>
    <row r="173" ht="18.75" customHeight="1" spans="1:5">
      <c r="A173" s="26" t="s">
        <v>96</v>
      </c>
      <c r="B173" s="26"/>
      <c r="C173" s="26"/>
      <c r="D173" s="26">
        <f t="shared" si="3"/>
        <v>0</v>
      </c>
      <c r="E173" s="26"/>
    </row>
    <row r="174" ht="18.75" customHeight="1" spans="1:5">
      <c r="A174" s="36" t="s">
        <v>108</v>
      </c>
      <c r="B174" s="44"/>
      <c r="C174" s="44"/>
      <c r="D174" s="26">
        <f t="shared" si="3"/>
        <v>0</v>
      </c>
      <c r="E174" s="26"/>
    </row>
    <row r="175" ht="18.75" customHeight="1" spans="1:5">
      <c r="A175" s="36" t="s">
        <v>103</v>
      </c>
      <c r="B175" s="26"/>
      <c r="C175" s="26"/>
      <c r="D175" s="26">
        <f t="shared" si="3"/>
        <v>0</v>
      </c>
      <c r="E175" s="26"/>
    </row>
    <row r="176" ht="18.75" customHeight="1" spans="1:5">
      <c r="A176" s="36" t="s">
        <v>197</v>
      </c>
      <c r="B176" s="26"/>
      <c r="C176" s="26">
        <v>15</v>
      </c>
      <c r="D176" s="26">
        <f t="shared" si="3"/>
        <v>0</v>
      </c>
      <c r="E176" s="26"/>
    </row>
    <row r="177" ht="18.75" customHeight="1" spans="1:5">
      <c r="A177" s="37" t="s">
        <v>198</v>
      </c>
      <c r="B177" s="26">
        <f>SUM(B178:B183)</f>
        <v>108</v>
      </c>
      <c r="C177" s="26">
        <f>SUM(C178:C183)</f>
        <v>151</v>
      </c>
      <c r="D177" s="26">
        <f t="shared" si="3"/>
        <v>139.81</v>
      </c>
      <c r="E177" s="26"/>
    </row>
    <row r="178" ht="18.75" customHeight="1" spans="1:5">
      <c r="A178" s="37" t="s">
        <v>94</v>
      </c>
      <c r="B178" s="26">
        <v>42</v>
      </c>
      <c r="C178" s="26">
        <v>49</v>
      </c>
      <c r="D178" s="26">
        <f t="shared" si="3"/>
        <v>116.67</v>
      </c>
      <c r="E178" s="26"/>
    </row>
    <row r="179" ht="18.75" customHeight="1" spans="1:5">
      <c r="A179" s="37" t="s">
        <v>95</v>
      </c>
      <c r="B179" s="26"/>
      <c r="C179" s="26"/>
      <c r="D179" s="26">
        <f t="shared" si="3"/>
        <v>0</v>
      </c>
      <c r="E179" s="26"/>
    </row>
    <row r="180" ht="18.75" customHeight="1" spans="1:5">
      <c r="A180" s="36" t="s">
        <v>96</v>
      </c>
      <c r="B180" s="26"/>
      <c r="C180" s="26"/>
      <c r="D180" s="26">
        <f t="shared" si="3"/>
        <v>0</v>
      </c>
      <c r="E180" s="26"/>
    </row>
    <row r="181" ht="18.75" customHeight="1" spans="1:5">
      <c r="A181" s="42" t="s">
        <v>199</v>
      </c>
      <c r="B181" s="26"/>
      <c r="C181" s="26">
        <v>92</v>
      </c>
      <c r="D181" s="26">
        <f t="shared" si="3"/>
        <v>0</v>
      </c>
      <c r="E181" s="26"/>
    </row>
    <row r="182" ht="18.75" customHeight="1" spans="1:5">
      <c r="A182" s="37" t="s">
        <v>103</v>
      </c>
      <c r="B182" s="26"/>
      <c r="C182" s="26"/>
      <c r="D182" s="26">
        <f t="shared" si="3"/>
        <v>0</v>
      </c>
      <c r="E182" s="26"/>
    </row>
    <row r="183" ht="18.75" customHeight="1" spans="1:5">
      <c r="A183" s="37" t="s">
        <v>200</v>
      </c>
      <c r="B183" s="26">
        <v>66</v>
      </c>
      <c r="C183" s="26">
        <v>10</v>
      </c>
      <c r="D183" s="26">
        <f t="shared" si="3"/>
        <v>15.15</v>
      </c>
      <c r="E183" s="26"/>
    </row>
    <row r="184" ht="18.75" customHeight="1" spans="1:5">
      <c r="A184" s="37" t="s">
        <v>201</v>
      </c>
      <c r="B184" s="26">
        <f>SUM(B185:B190)</f>
        <v>0</v>
      </c>
      <c r="C184" s="26">
        <f>SUM(C185:C190)</f>
        <v>0</v>
      </c>
      <c r="D184" s="26">
        <f t="shared" si="3"/>
        <v>0</v>
      </c>
      <c r="E184" s="26"/>
    </row>
    <row r="185" ht="18.75" customHeight="1" spans="1:5">
      <c r="A185" s="37" t="s">
        <v>94</v>
      </c>
      <c r="B185" s="26"/>
      <c r="C185" s="26"/>
      <c r="D185" s="26">
        <f t="shared" si="3"/>
        <v>0</v>
      </c>
      <c r="E185" s="26"/>
    </row>
    <row r="186" ht="18.75" customHeight="1" spans="1:5">
      <c r="A186" s="36" t="s">
        <v>95</v>
      </c>
      <c r="B186" s="26"/>
      <c r="C186" s="26"/>
      <c r="D186" s="26">
        <f t="shared" si="3"/>
        <v>0</v>
      </c>
      <c r="E186" s="26"/>
    </row>
    <row r="187" ht="18.75" customHeight="1" spans="1:5">
      <c r="A187" s="36" t="s">
        <v>96</v>
      </c>
      <c r="B187" s="26"/>
      <c r="C187" s="26"/>
      <c r="D187" s="26">
        <f t="shared" si="3"/>
        <v>0</v>
      </c>
      <c r="E187" s="26"/>
    </row>
    <row r="188" ht="18.75" customHeight="1" spans="1:5">
      <c r="A188" s="36" t="s">
        <v>202</v>
      </c>
      <c r="B188" s="26"/>
      <c r="C188" s="26"/>
      <c r="D188" s="26">
        <f t="shared" si="3"/>
        <v>0</v>
      </c>
      <c r="E188" s="26"/>
    </row>
    <row r="189" ht="18.75" customHeight="1" spans="1:5">
      <c r="A189" s="37" t="s">
        <v>103</v>
      </c>
      <c r="B189" s="26"/>
      <c r="C189" s="26"/>
      <c r="D189" s="26">
        <f t="shared" si="3"/>
        <v>0</v>
      </c>
      <c r="E189" s="26"/>
    </row>
    <row r="190" ht="18.75" customHeight="1" spans="1:5">
      <c r="A190" s="37" t="s">
        <v>203</v>
      </c>
      <c r="B190" s="26"/>
      <c r="C190" s="26"/>
      <c r="D190" s="26">
        <f t="shared" si="3"/>
        <v>0</v>
      </c>
      <c r="E190" s="26"/>
    </row>
    <row r="191" ht="18.75" customHeight="1" spans="1:5">
      <c r="A191" s="37" t="s">
        <v>204</v>
      </c>
      <c r="B191" s="26">
        <f>SUM(B192:B197)</f>
        <v>141</v>
      </c>
      <c r="C191" s="26">
        <f>SUM(C192:C197)</f>
        <v>246</v>
      </c>
      <c r="D191" s="26">
        <f t="shared" si="3"/>
        <v>174.47</v>
      </c>
      <c r="E191" s="26"/>
    </row>
    <row r="192" ht="18.75" customHeight="1" spans="1:5">
      <c r="A192" s="36" t="s">
        <v>94</v>
      </c>
      <c r="B192" s="26">
        <v>99</v>
      </c>
      <c r="C192" s="26">
        <v>101</v>
      </c>
      <c r="D192" s="26">
        <f t="shared" si="3"/>
        <v>102.02</v>
      </c>
      <c r="E192" s="26"/>
    </row>
    <row r="193" ht="18.75" customHeight="1" spans="1:5">
      <c r="A193" s="36" t="s">
        <v>95</v>
      </c>
      <c r="B193" s="26">
        <v>0</v>
      </c>
      <c r="C193" s="26"/>
      <c r="D193" s="26">
        <f t="shared" si="3"/>
        <v>0</v>
      </c>
      <c r="E193" s="26"/>
    </row>
    <row r="194" ht="18.75" customHeight="1" spans="1:5">
      <c r="A194" s="36" t="s">
        <v>96</v>
      </c>
      <c r="B194" s="26">
        <v>0</v>
      </c>
      <c r="C194" s="26"/>
      <c r="D194" s="26">
        <f t="shared" si="3"/>
        <v>0</v>
      </c>
      <c r="E194" s="26"/>
    </row>
    <row r="195" ht="18.75" customHeight="1" spans="1:5">
      <c r="A195" s="42" t="s">
        <v>205</v>
      </c>
      <c r="B195" s="26">
        <v>0</v>
      </c>
      <c r="C195" s="26"/>
      <c r="D195" s="26">
        <f t="shared" si="3"/>
        <v>0</v>
      </c>
      <c r="E195" s="26"/>
    </row>
    <row r="196" ht="18.75" customHeight="1" spans="1:5">
      <c r="A196" s="36" t="s">
        <v>103</v>
      </c>
      <c r="B196" s="22"/>
      <c r="C196" s="26"/>
      <c r="D196" s="26">
        <f>ROUND(IF(B197=0,0,C196/B197*100),2)</f>
        <v>0</v>
      </c>
      <c r="E196" s="26"/>
    </row>
    <row r="197" ht="18.75" customHeight="1" spans="1:5">
      <c r="A197" s="37" t="s">
        <v>206</v>
      </c>
      <c r="B197" s="26">
        <v>42</v>
      </c>
      <c r="C197" s="40">
        <f>129+16</f>
        <v>145</v>
      </c>
      <c r="D197" s="26">
        <f t="shared" ref="D197:D260" si="4">ROUND(IF(B197=0,0,C197/B197*100),2)</f>
        <v>345.24</v>
      </c>
      <c r="E197" s="26"/>
    </row>
    <row r="198" ht="18.75" customHeight="1" spans="1:5">
      <c r="A198" s="37" t="s">
        <v>207</v>
      </c>
      <c r="B198" s="26">
        <f>SUM(B199:B203)</f>
        <v>342</v>
      </c>
      <c r="C198" s="26">
        <f>SUM(C199:C203)</f>
        <v>180</v>
      </c>
      <c r="D198" s="26">
        <f t="shared" si="4"/>
        <v>52.63</v>
      </c>
      <c r="E198" s="26"/>
    </row>
    <row r="199" ht="18.75" customHeight="1" spans="1:5">
      <c r="A199" s="26" t="s">
        <v>94</v>
      </c>
      <c r="B199" s="26">
        <v>28</v>
      </c>
      <c r="C199" s="26">
        <v>32</v>
      </c>
      <c r="D199" s="26">
        <f t="shared" si="4"/>
        <v>114.29</v>
      </c>
      <c r="E199" s="26"/>
    </row>
    <row r="200" ht="18.75" customHeight="1" spans="1:5">
      <c r="A200" s="36" t="s">
        <v>95</v>
      </c>
      <c r="B200" s="26">
        <v>0</v>
      </c>
      <c r="C200" s="26"/>
      <c r="D200" s="26">
        <f t="shared" si="4"/>
        <v>0</v>
      </c>
      <c r="E200" s="26"/>
    </row>
    <row r="201" ht="18.75" customHeight="1" spans="1:5">
      <c r="A201" s="36" t="s">
        <v>96</v>
      </c>
      <c r="B201" s="26">
        <v>0</v>
      </c>
      <c r="C201" s="26"/>
      <c r="D201" s="26">
        <f t="shared" si="4"/>
        <v>0</v>
      </c>
      <c r="E201" s="26"/>
    </row>
    <row r="202" ht="18.75" customHeight="1" spans="1:5">
      <c r="A202" s="36" t="s">
        <v>103</v>
      </c>
      <c r="B202" s="26">
        <v>0</v>
      </c>
      <c r="C202" s="26"/>
      <c r="D202" s="26">
        <f t="shared" si="4"/>
        <v>0</v>
      </c>
      <c r="E202" s="26"/>
    </row>
    <row r="203" ht="18.75" customHeight="1" spans="1:5">
      <c r="A203" s="37" t="s">
        <v>208</v>
      </c>
      <c r="B203" s="26">
        <v>314</v>
      </c>
      <c r="C203" s="26">
        <v>148</v>
      </c>
      <c r="D203" s="26">
        <f t="shared" si="4"/>
        <v>47.13</v>
      </c>
      <c r="E203" s="26"/>
    </row>
    <row r="204" ht="18.75" customHeight="1" spans="1:5">
      <c r="A204" s="37" t="s">
        <v>209</v>
      </c>
      <c r="B204" s="26">
        <f>SUM(B205:B211)</f>
        <v>6</v>
      </c>
      <c r="C204" s="26">
        <f>SUM(C205:C211)</f>
        <v>6</v>
      </c>
      <c r="D204" s="26">
        <f t="shared" si="4"/>
        <v>100</v>
      </c>
      <c r="E204" s="26"/>
    </row>
    <row r="205" ht="18.75" customHeight="1" spans="1:5">
      <c r="A205" s="37" t="s">
        <v>94</v>
      </c>
      <c r="B205" s="26"/>
      <c r="C205" s="26"/>
      <c r="D205" s="26">
        <f t="shared" si="4"/>
        <v>0</v>
      </c>
      <c r="E205" s="26"/>
    </row>
    <row r="206" ht="18.75" customHeight="1" spans="1:5">
      <c r="A206" s="36" t="s">
        <v>95</v>
      </c>
      <c r="B206" s="26"/>
      <c r="C206" s="26"/>
      <c r="D206" s="26">
        <f t="shared" si="4"/>
        <v>0</v>
      </c>
      <c r="E206" s="26"/>
    </row>
    <row r="207" ht="18.75" customHeight="1" spans="1:5">
      <c r="A207" s="36" t="s">
        <v>96</v>
      </c>
      <c r="B207" s="26"/>
      <c r="C207" s="26"/>
      <c r="D207" s="26">
        <f t="shared" si="4"/>
        <v>0</v>
      </c>
      <c r="E207" s="26"/>
    </row>
    <row r="208" ht="18.75" customHeight="1" spans="1:5">
      <c r="A208" s="42" t="s">
        <v>210</v>
      </c>
      <c r="B208" s="26">
        <v>3</v>
      </c>
      <c r="C208" s="26">
        <v>3</v>
      </c>
      <c r="D208" s="26">
        <f t="shared" si="4"/>
        <v>100</v>
      </c>
      <c r="E208" s="26"/>
    </row>
    <row r="209" ht="18.75" customHeight="1" spans="1:5">
      <c r="A209" s="42" t="s">
        <v>211</v>
      </c>
      <c r="B209" s="26"/>
      <c r="C209" s="26"/>
      <c r="D209" s="26">
        <f t="shared" si="4"/>
        <v>0</v>
      </c>
      <c r="E209" s="26"/>
    </row>
    <row r="210" ht="18.75" customHeight="1" spans="1:5">
      <c r="A210" s="36" t="s">
        <v>103</v>
      </c>
      <c r="B210" s="44"/>
      <c r="C210" s="44"/>
      <c r="D210" s="26">
        <f t="shared" si="4"/>
        <v>0</v>
      </c>
      <c r="E210" s="44"/>
    </row>
    <row r="211" ht="18.75" customHeight="1" spans="1:5">
      <c r="A211" s="37" t="s">
        <v>212</v>
      </c>
      <c r="B211" s="26">
        <v>3</v>
      </c>
      <c r="C211" s="44">
        <v>3</v>
      </c>
      <c r="D211" s="26">
        <f t="shared" si="4"/>
        <v>100</v>
      </c>
      <c r="E211" s="44"/>
    </row>
    <row r="212" ht="18.75" customHeight="1" spans="1:5">
      <c r="A212" s="37" t="s">
        <v>213</v>
      </c>
      <c r="B212" s="26">
        <f>SUM(B213:B217)</f>
        <v>0</v>
      </c>
      <c r="C212" s="44">
        <f>SUM(C213:C217)</f>
        <v>0</v>
      </c>
      <c r="D212" s="26">
        <f t="shared" si="4"/>
        <v>0</v>
      </c>
      <c r="E212" s="44"/>
    </row>
    <row r="213" ht="18.75" customHeight="1" spans="1:5">
      <c r="A213" s="37" t="s">
        <v>94</v>
      </c>
      <c r="B213" s="26"/>
      <c r="C213" s="26"/>
      <c r="D213" s="26">
        <f t="shared" si="4"/>
        <v>0</v>
      </c>
      <c r="E213" s="26"/>
    </row>
    <row r="214" ht="18.75" customHeight="1" spans="1:5">
      <c r="A214" s="26" t="s">
        <v>95</v>
      </c>
      <c r="B214" s="26"/>
      <c r="C214" s="26"/>
      <c r="D214" s="26">
        <f t="shared" si="4"/>
        <v>0</v>
      </c>
      <c r="E214" s="26"/>
    </row>
    <row r="215" ht="18.75" customHeight="1" spans="1:5">
      <c r="A215" s="36" t="s">
        <v>96</v>
      </c>
      <c r="B215" s="45"/>
      <c r="C215" s="45"/>
      <c r="D215" s="26">
        <f t="shared" si="4"/>
        <v>0</v>
      </c>
      <c r="E215" s="26"/>
    </row>
    <row r="216" ht="18.75" customHeight="1" spans="1:5">
      <c r="A216" s="36" t="s">
        <v>103</v>
      </c>
      <c r="B216" s="45"/>
      <c r="C216" s="45"/>
      <c r="D216" s="26">
        <f t="shared" si="4"/>
        <v>0</v>
      </c>
      <c r="E216" s="26"/>
    </row>
    <row r="217" ht="18.75" customHeight="1" spans="1:5">
      <c r="A217" s="36" t="s">
        <v>214</v>
      </c>
      <c r="B217" s="45"/>
      <c r="C217" s="45"/>
      <c r="D217" s="26">
        <f t="shared" si="4"/>
        <v>0</v>
      </c>
      <c r="E217" s="26"/>
    </row>
    <row r="218" ht="18.75" customHeight="1" spans="1:5">
      <c r="A218" s="37" t="s">
        <v>215</v>
      </c>
      <c r="B218" s="45">
        <f>SUM(B219:B223)</f>
        <v>93</v>
      </c>
      <c r="C218" s="45">
        <f>SUM(C219:C223)</f>
        <v>112</v>
      </c>
      <c r="D218" s="26">
        <f t="shared" si="4"/>
        <v>120.43</v>
      </c>
      <c r="E218" s="26"/>
    </row>
    <row r="219" ht="18.75" customHeight="1" spans="1:5">
      <c r="A219" s="37" t="s">
        <v>94</v>
      </c>
      <c r="B219" s="46"/>
      <c r="C219" s="46"/>
      <c r="D219" s="26">
        <f t="shared" si="4"/>
        <v>0</v>
      </c>
      <c r="E219" s="26"/>
    </row>
    <row r="220" ht="18.75" customHeight="1" spans="1:5">
      <c r="A220" s="37" t="s">
        <v>95</v>
      </c>
      <c r="B220" s="46"/>
      <c r="C220" s="46"/>
      <c r="D220" s="26">
        <f t="shared" si="4"/>
        <v>0</v>
      </c>
      <c r="E220" s="26"/>
    </row>
    <row r="221" ht="18.75" customHeight="1" spans="1:5">
      <c r="A221" s="36" t="s">
        <v>96</v>
      </c>
      <c r="B221" s="46"/>
      <c r="C221" s="46"/>
      <c r="D221" s="26">
        <f t="shared" si="4"/>
        <v>0</v>
      </c>
      <c r="E221" s="26"/>
    </row>
    <row r="222" ht="18.75" customHeight="1" spans="1:5">
      <c r="A222" s="36" t="s">
        <v>103</v>
      </c>
      <c r="B222" s="46"/>
      <c r="C222" s="46"/>
      <c r="D222" s="26">
        <f t="shared" si="4"/>
        <v>0</v>
      </c>
      <c r="E222" s="26"/>
    </row>
    <row r="223" ht="18.75" customHeight="1" spans="1:5">
      <c r="A223" s="36" t="s">
        <v>216</v>
      </c>
      <c r="B223" s="46">
        <v>93</v>
      </c>
      <c r="C223" s="46">
        <v>112</v>
      </c>
      <c r="D223" s="26">
        <f t="shared" si="4"/>
        <v>120.43</v>
      </c>
      <c r="E223" s="26"/>
    </row>
    <row r="224" ht="18.75" customHeight="1" spans="1:5">
      <c r="A224" s="42" t="s">
        <v>217</v>
      </c>
      <c r="B224" s="46">
        <f>SUM(B225:B229)</f>
        <v>0</v>
      </c>
      <c r="C224" s="46">
        <f>SUM(C225:C229)</f>
        <v>0</v>
      </c>
      <c r="D224" s="26">
        <f t="shared" si="4"/>
        <v>0</v>
      </c>
      <c r="E224" s="26"/>
    </row>
    <row r="225" ht="18.75" customHeight="1" spans="1:5">
      <c r="A225" s="42" t="s">
        <v>94</v>
      </c>
      <c r="B225" s="46"/>
      <c r="C225" s="46"/>
      <c r="D225" s="26">
        <f t="shared" si="4"/>
        <v>0</v>
      </c>
      <c r="E225" s="26"/>
    </row>
    <row r="226" ht="18.75" customHeight="1" spans="1:5">
      <c r="A226" s="42" t="s">
        <v>95</v>
      </c>
      <c r="B226" s="46"/>
      <c r="C226" s="46"/>
      <c r="D226" s="26">
        <f t="shared" si="4"/>
        <v>0</v>
      </c>
      <c r="E226" s="26"/>
    </row>
    <row r="227" ht="18.75" customHeight="1" spans="1:5">
      <c r="A227" s="42" t="s">
        <v>96</v>
      </c>
      <c r="B227" s="45"/>
      <c r="C227" s="45"/>
      <c r="D227" s="26">
        <f t="shared" si="4"/>
        <v>0</v>
      </c>
      <c r="E227" s="26"/>
    </row>
    <row r="228" ht="18.75" customHeight="1" spans="1:5">
      <c r="A228" s="42" t="s">
        <v>103</v>
      </c>
      <c r="B228" s="45"/>
      <c r="C228" s="45"/>
      <c r="D228" s="26">
        <f t="shared" si="4"/>
        <v>0</v>
      </c>
      <c r="E228" s="26"/>
    </row>
    <row r="229" ht="18.75" customHeight="1" spans="1:5">
      <c r="A229" s="42" t="s">
        <v>218</v>
      </c>
      <c r="B229" s="45"/>
      <c r="C229" s="45"/>
      <c r="D229" s="26">
        <f t="shared" si="4"/>
        <v>0</v>
      </c>
      <c r="E229" s="26"/>
    </row>
    <row r="230" ht="18.75" customHeight="1" spans="1:5">
      <c r="A230" s="42" t="s">
        <v>219</v>
      </c>
      <c r="B230" s="45">
        <f>SUM(B231:B246)</f>
        <v>95</v>
      </c>
      <c r="C230" s="45">
        <f>SUM(C231:C246)</f>
        <v>90</v>
      </c>
      <c r="D230" s="26">
        <f t="shared" si="4"/>
        <v>94.74</v>
      </c>
      <c r="E230" s="26"/>
    </row>
    <row r="231" ht="18.75" customHeight="1" spans="1:5">
      <c r="A231" s="42" t="s">
        <v>94</v>
      </c>
      <c r="B231" s="26"/>
      <c r="C231" s="26"/>
      <c r="D231" s="26">
        <f t="shared" si="4"/>
        <v>0</v>
      </c>
      <c r="E231" s="26"/>
    </row>
    <row r="232" ht="18.75" customHeight="1" spans="1:5">
      <c r="A232" s="42" t="s">
        <v>95</v>
      </c>
      <c r="B232" s="26"/>
      <c r="C232" s="26"/>
      <c r="D232" s="26">
        <f t="shared" si="4"/>
        <v>0</v>
      </c>
      <c r="E232" s="26"/>
    </row>
    <row r="233" ht="18.75" customHeight="1" spans="1:5">
      <c r="A233" s="42" t="s">
        <v>96</v>
      </c>
      <c r="B233" s="26"/>
      <c r="C233" s="26"/>
      <c r="D233" s="26">
        <f t="shared" si="4"/>
        <v>0</v>
      </c>
      <c r="E233" s="26"/>
    </row>
    <row r="234" ht="18.75" customHeight="1" spans="1:5">
      <c r="A234" s="42" t="s">
        <v>220</v>
      </c>
      <c r="B234" s="26"/>
      <c r="C234" s="26"/>
      <c r="D234" s="26">
        <f t="shared" si="4"/>
        <v>0</v>
      </c>
      <c r="E234" s="26"/>
    </row>
    <row r="235" ht="18.75" customHeight="1" spans="1:5">
      <c r="A235" s="42" t="s">
        <v>221</v>
      </c>
      <c r="B235" s="26"/>
      <c r="C235" s="26"/>
      <c r="D235" s="26">
        <f t="shared" si="4"/>
        <v>0</v>
      </c>
      <c r="E235" s="26"/>
    </row>
    <row r="236" ht="18.75" customHeight="1" spans="1:5">
      <c r="A236" s="42" t="s">
        <v>222</v>
      </c>
      <c r="B236" s="26"/>
      <c r="C236" s="26"/>
      <c r="D236" s="26">
        <f t="shared" si="4"/>
        <v>0</v>
      </c>
      <c r="E236" s="26"/>
    </row>
    <row r="237" ht="18.75" customHeight="1" spans="1:5">
      <c r="A237" s="42" t="s">
        <v>223</v>
      </c>
      <c r="B237" s="26"/>
      <c r="C237" s="26"/>
      <c r="D237" s="26">
        <f t="shared" si="4"/>
        <v>0</v>
      </c>
      <c r="E237" s="26"/>
    </row>
    <row r="238" ht="18.75" customHeight="1" spans="1:5">
      <c r="A238" s="42" t="s">
        <v>136</v>
      </c>
      <c r="B238" s="26"/>
      <c r="C238" s="26"/>
      <c r="D238" s="26">
        <f t="shared" si="4"/>
        <v>0</v>
      </c>
      <c r="E238" s="26"/>
    </row>
    <row r="239" ht="18.75" customHeight="1" spans="1:5">
      <c r="A239" s="42" t="s">
        <v>224</v>
      </c>
      <c r="B239" s="26"/>
      <c r="C239" s="26"/>
      <c r="D239" s="26">
        <f t="shared" si="4"/>
        <v>0</v>
      </c>
      <c r="E239" s="26"/>
    </row>
    <row r="240" ht="18.75" customHeight="1" spans="1:5">
      <c r="A240" s="42" t="s">
        <v>225</v>
      </c>
      <c r="B240" s="26"/>
      <c r="C240" s="26"/>
      <c r="D240" s="26">
        <f t="shared" si="4"/>
        <v>0</v>
      </c>
      <c r="E240" s="26"/>
    </row>
    <row r="241" ht="18.75" customHeight="1" spans="1:5">
      <c r="A241" s="42" t="s">
        <v>226</v>
      </c>
      <c r="B241" s="26"/>
      <c r="C241" s="26"/>
      <c r="D241" s="26">
        <f t="shared" si="4"/>
        <v>0</v>
      </c>
      <c r="E241" s="26"/>
    </row>
    <row r="242" ht="18.75" customHeight="1" spans="1:5">
      <c r="A242" s="42" t="s">
        <v>227</v>
      </c>
      <c r="B242" s="26"/>
      <c r="C242" s="26"/>
      <c r="D242" s="26">
        <f t="shared" si="4"/>
        <v>0</v>
      </c>
      <c r="E242" s="26"/>
    </row>
    <row r="243" ht="18.75" customHeight="1" spans="1:5">
      <c r="A243" s="42" t="s">
        <v>228</v>
      </c>
      <c r="B243" s="26"/>
      <c r="C243" s="26"/>
      <c r="D243" s="26">
        <f t="shared" si="4"/>
        <v>0</v>
      </c>
      <c r="E243" s="26"/>
    </row>
    <row r="244" ht="18.75" customHeight="1" spans="1:5">
      <c r="A244" s="42" t="s">
        <v>229</v>
      </c>
      <c r="B244" s="26"/>
      <c r="C244" s="26"/>
      <c r="D244" s="26">
        <f t="shared" si="4"/>
        <v>0</v>
      </c>
      <c r="E244" s="26"/>
    </row>
    <row r="245" ht="18.75" customHeight="1" spans="1:5">
      <c r="A245" s="42" t="s">
        <v>103</v>
      </c>
      <c r="B245" s="26"/>
      <c r="C245" s="26"/>
      <c r="D245" s="26">
        <f t="shared" si="4"/>
        <v>0</v>
      </c>
      <c r="E245" s="26"/>
    </row>
    <row r="246" ht="18.75" customHeight="1" spans="1:5">
      <c r="A246" s="42" t="s">
        <v>230</v>
      </c>
      <c r="B246" s="39">
        <v>95</v>
      </c>
      <c r="C246" s="26">
        <v>90</v>
      </c>
      <c r="D246" s="26">
        <f t="shared" si="4"/>
        <v>94.74</v>
      </c>
      <c r="E246" s="26"/>
    </row>
    <row r="247" ht="18.75" customHeight="1" spans="1:5">
      <c r="A247" s="37" t="s">
        <v>231</v>
      </c>
      <c r="B247" s="26">
        <f>SUM(B248:B249)</f>
        <v>250</v>
      </c>
      <c r="C247" s="26">
        <f>SUM(C248:C249)</f>
        <v>0</v>
      </c>
      <c r="D247" s="26">
        <f t="shared" si="4"/>
        <v>0</v>
      </c>
      <c r="E247" s="26"/>
    </row>
    <row r="248" ht="18.75" customHeight="1" spans="1:5">
      <c r="A248" s="37" t="s">
        <v>232</v>
      </c>
      <c r="B248" s="26"/>
      <c r="C248" s="26"/>
      <c r="D248" s="26">
        <f t="shared" si="4"/>
        <v>0</v>
      </c>
      <c r="E248" s="26"/>
    </row>
    <row r="249" ht="18.75" customHeight="1" spans="1:5">
      <c r="A249" s="37" t="s">
        <v>233</v>
      </c>
      <c r="B249" s="26">
        <v>250</v>
      </c>
      <c r="C249" s="26"/>
      <c r="D249" s="26">
        <f t="shared" si="4"/>
        <v>0</v>
      </c>
      <c r="E249" s="26"/>
    </row>
    <row r="250" ht="18.75" customHeight="1" spans="1:5">
      <c r="A250" s="26" t="s">
        <v>234</v>
      </c>
      <c r="B250" s="26">
        <f>SUM(B251:B252)</f>
        <v>0</v>
      </c>
      <c r="C250" s="26">
        <f>SUM(C251:C252)</f>
        <v>0</v>
      </c>
      <c r="D250" s="26">
        <f t="shared" si="4"/>
        <v>0</v>
      </c>
      <c r="E250" s="26"/>
    </row>
    <row r="251" ht="18.75" customHeight="1" spans="1:5">
      <c r="A251" s="36" t="s">
        <v>235</v>
      </c>
      <c r="B251" s="26"/>
      <c r="C251" s="26"/>
      <c r="D251" s="26">
        <f t="shared" si="4"/>
        <v>0</v>
      </c>
      <c r="E251" s="26"/>
    </row>
    <row r="252" ht="18.75" customHeight="1" spans="1:5">
      <c r="A252" s="36" t="s">
        <v>236</v>
      </c>
      <c r="B252" s="26"/>
      <c r="C252" s="26"/>
      <c r="D252" s="26">
        <f t="shared" si="4"/>
        <v>0</v>
      </c>
      <c r="E252" s="26"/>
    </row>
    <row r="253" ht="18.75" customHeight="1" spans="1:5">
      <c r="A253" s="26" t="s">
        <v>237</v>
      </c>
      <c r="B253" s="26">
        <f>B254+B264</f>
        <v>0</v>
      </c>
      <c r="C253" s="26">
        <f>C254+C264</f>
        <v>0</v>
      </c>
      <c r="D253" s="26">
        <f t="shared" si="4"/>
        <v>0</v>
      </c>
      <c r="E253" s="26"/>
    </row>
    <row r="254" ht="18.75" customHeight="1" spans="1:5">
      <c r="A254" s="37" t="s">
        <v>238</v>
      </c>
      <c r="B254" s="26">
        <f>SUM(B255:B263)</f>
        <v>0</v>
      </c>
      <c r="C254" s="26">
        <f>SUM(C255:C263)</f>
        <v>0</v>
      </c>
      <c r="D254" s="26">
        <f t="shared" si="4"/>
        <v>0</v>
      </c>
      <c r="E254" s="26"/>
    </row>
    <row r="255" ht="18.75" customHeight="1" spans="1:5">
      <c r="A255" s="37" t="s">
        <v>239</v>
      </c>
      <c r="B255" s="26"/>
      <c r="C255" s="26"/>
      <c r="D255" s="26">
        <f t="shared" si="4"/>
        <v>0</v>
      </c>
      <c r="E255" s="26"/>
    </row>
    <row r="256" ht="18.75" customHeight="1" spans="1:5">
      <c r="A256" s="36" t="s">
        <v>240</v>
      </c>
      <c r="B256" s="26"/>
      <c r="C256" s="26"/>
      <c r="D256" s="26">
        <f t="shared" si="4"/>
        <v>0</v>
      </c>
      <c r="E256" s="26"/>
    </row>
    <row r="257" ht="18.75" customHeight="1" spans="1:5">
      <c r="A257" s="36" t="s">
        <v>241</v>
      </c>
      <c r="B257" s="26"/>
      <c r="C257" s="26"/>
      <c r="D257" s="26">
        <f t="shared" si="4"/>
        <v>0</v>
      </c>
      <c r="E257" s="26"/>
    </row>
    <row r="258" ht="18.75" customHeight="1" spans="1:5">
      <c r="A258" s="36" t="s">
        <v>242</v>
      </c>
      <c r="B258" s="26"/>
      <c r="C258" s="26"/>
      <c r="D258" s="26">
        <f t="shared" si="4"/>
        <v>0</v>
      </c>
      <c r="E258" s="26"/>
    </row>
    <row r="259" ht="18.75" customHeight="1" spans="1:5">
      <c r="A259" s="37" t="s">
        <v>243</v>
      </c>
      <c r="B259" s="26"/>
      <c r="C259" s="26"/>
      <c r="D259" s="26">
        <f t="shared" si="4"/>
        <v>0</v>
      </c>
      <c r="E259" s="26"/>
    </row>
    <row r="260" ht="18.75" customHeight="1" spans="1:5">
      <c r="A260" s="37" t="s">
        <v>244</v>
      </c>
      <c r="B260" s="26"/>
      <c r="C260" s="26"/>
      <c r="D260" s="26">
        <f t="shared" si="4"/>
        <v>0</v>
      </c>
      <c r="E260" s="26"/>
    </row>
    <row r="261" ht="18.75" customHeight="1" spans="1:5">
      <c r="A261" s="37" t="s">
        <v>245</v>
      </c>
      <c r="B261" s="26"/>
      <c r="C261" s="26"/>
      <c r="D261" s="26">
        <f t="shared" ref="D261:D324" si="5">ROUND(IF(B261=0,0,C261/B261*100),2)</f>
        <v>0</v>
      </c>
      <c r="E261" s="26"/>
    </row>
    <row r="262" ht="18.75" customHeight="1" spans="1:5">
      <c r="A262" s="37" t="s">
        <v>246</v>
      </c>
      <c r="B262" s="26"/>
      <c r="C262" s="26"/>
      <c r="D262" s="26">
        <f t="shared" si="5"/>
        <v>0</v>
      </c>
      <c r="E262" s="26"/>
    </row>
    <row r="263" ht="18.75" customHeight="1" spans="1:5">
      <c r="A263" s="37" t="s">
        <v>247</v>
      </c>
      <c r="B263" s="26"/>
      <c r="C263" s="26"/>
      <c r="D263" s="26">
        <f t="shared" si="5"/>
        <v>0</v>
      </c>
      <c r="E263" s="26"/>
    </row>
    <row r="264" ht="18.75" customHeight="1" spans="1:5">
      <c r="A264" s="37" t="s">
        <v>248</v>
      </c>
      <c r="B264" s="26"/>
      <c r="C264" s="26"/>
      <c r="D264" s="26">
        <f t="shared" si="5"/>
        <v>0</v>
      </c>
      <c r="E264" s="26"/>
    </row>
    <row r="265" ht="18.75" customHeight="1" spans="1:5">
      <c r="A265" s="26" t="s">
        <v>249</v>
      </c>
      <c r="B265" s="26">
        <f>B266+B269+B278+B285+B293+B302+B318+B328+B338+B346+B352</f>
        <v>255</v>
      </c>
      <c r="C265" s="26">
        <f>C266+C269+C278+C285+C293+C302+C318+C328+C338+C346+C352</f>
        <v>521</v>
      </c>
      <c r="D265" s="26">
        <f t="shared" si="5"/>
        <v>204.31</v>
      </c>
      <c r="E265" s="26"/>
    </row>
    <row r="266" ht="18.75" customHeight="1" spans="1:5">
      <c r="A266" s="36" t="s">
        <v>250</v>
      </c>
      <c r="B266" s="26">
        <f>SUM(B267:B268)</f>
        <v>0</v>
      </c>
      <c r="C266" s="26">
        <f>SUM(C267:C268)</f>
        <v>0</v>
      </c>
      <c r="D266" s="26">
        <f t="shared" si="5"/>
        <v>0</v>
      </c>
      <c r="E266" s="26"/>
    </row>
    <row r="267" ht="18.75" customHeight="1" spans="1:5">
      <c r="A267" s="36" t="s">
        <v>251</v>
      </c>
      <c r="B267" s="26"/>
      <c r="C267" s="26"/>
      <c r="D267" s="26">
        <f t="shared" si="5"/>
        <v>0</v>
      </c>
      <c r="E267" s="26"/>
    </row>
    <row r="268" ht="18.75" customHeight="1" spans="1:5">
      <c r="A268" s="37" t="s">
        <v>252</v>
      </c>
      <c r="B268" s="26"/>
      <c r="C268" s="26"/>
      <c r="D268" s="26">
        <f t="shared" si="5"/>
        <v>0</v>
      </c>
      <c r="E268" s="26"/>
    </row>
    <row r="269" ht="18.75" customHeight="1" spans="1:5">
      <c r="A269" s="37" t="s">
        <v>253</v>
      </c>
      <c r="B269" s="26">
        <f>SUM(B270:B277)</f>
        <v>223</v>
      </c>
      <c r="C269" s="26">
        <f>SUM(C270:C277)</f>
        <v>383</v>
      </c>
      <c r="D269" s="26">
        <f t="shared" si="5"/>
        <v>171.75</v>
      </c>
      <c r="E269" s="26"/>
    </row>
    <row r="270" ht="18.75" customHeight="1" spans="1:5">
      <c r="A270" s="37" t="s">
        <v>94</v>
      </c>
      <c r="B270" s="26"/>
      <c r="C270" s="26"/>
      <c r="D270" s="26">
        <f t="shared" si="5"/>
        <v>0</v>
      </c>
      <c r="E270" s="26"/>
    </row>
    <row r="271" ht="18.75" customHeight="1" spans="1:5">
      <c r="A271" s="37" t="s">
        <v>95</v>
      </c>
      <c r="B271" s="26"/>
      <c r="C271" s="26"/>
      <c r="D271" s="26">
        <f t="shared" si="5"/>
        <v>0</v>
      </c>
      <c r="E271" s="26"/>
    </row>
    <row r="272" ht="18.75" customHeight="1" spans="1:5">
      <c r="A272" s="37" t="s">
        <v>96</v>
      </c>
      <c r="B272" s="26"/>
      <c r="C272" s="26"/>
      <c r="D272" s="26">
        <f t="shared" si="5"/>
        <v>0</v>
      </c>
      <c r="E272" s="26"/>
    </row>
    <row r="273" ht="18.75" customHeight="1" spans="1:5">
      <c r="A273" s="37" t="s">
        <v>136</v>
      </c>
      <c r="B273" s="26"/>
      <c r="C273" s="26"/>
      <c r="D273" s="26">
        <f t="shared" si="5"/>
        <v>0</v>
      </c>
      <c r="E273" s="26"/>
    </row>
    <row r="274" ht="18.75" customHeight="1" spans="1:5">
      <c r="A274" s="47" t="s">
        <v>254</v>
      </c>
      <c r="B274" s="26">
        <v>103</v>
      </c>
      <c r="C274" s="26"/>
      <c r="D274" s="26">
        <f t="shared" si="5"/>
        <v>0</v>
      </c>
      <c r="E274" s="26"/>
    </row>
    <row r="275" ht="18.75" customHeight="1" spans="1:5">
      <c r="A275" s="47" t="s">
        <v>255</v>
      </c>
      <c r="B275" s="26"/>
      <c r="C275" s="26"/>
      <c r="D275" s="26">
        <f t="shared" si="5"/>
        <v>0</v>
      </c>
      <c r="E275" s="26"/>
    </row>
    <row r="276" ht="18.75" customHeight="1" spans="1:5">
      <c r="A276" s="37" t="s">
        <v>103</v>
      </c>
      <c r="B276" s="26"/>
      <c r="C276" s="26"/>
      <c r="D276" s="26">
        <f t="shared" si="5"/>
        <v>0</v>
      </c>
      <c r="E276" s="26"/>
    </row>
    <row r="277" ht="18.75" customHeight="1" spans="1:5">
      <c r="A277" s="37" t="s">
        <v>256</v>
      </c>
      <c r="B277" s="26">
        <v>120</v>
      </c>
      <c r="C277" s="26">
        <v>383</v>
      </c>
      <c r="D277" s="26">
        <f t="shared" si="5"/>
        <v>319.17</v>
      </c>
      <c r="E277" s="26"/>
    </row>
    <row r="278" ht="18.75" customHeight="1" spans="1:5">
      <c r="A278" s="36" t="s">
        <v>257</v>
      </c>
      <c r="B278" s="26">
        <f>SUM(B279:B284)</f>
        <v>0</v>
      </c>
      <c r="C278" s="26">
        <f>SUM(C279:C284)</f>
        <v>0</v>
      </c>
      <c r="D278" s="26">
        <f t="shared" si="5"/>
        <v>0</v>
      </c>
      <c r="E278" s="26"/>
    </row>
    <row r="279" ht="18.75" customHeight="1" spans="1:5">
      <c r="A279" s="36" t="s">
        <v>94</v>
      </c>
      <c r="B279" s="26"/>
      <c r="C279" s="26"/>
      <c r="D279" s="26">
        <f t="shared" si="5"/>
        <v>0</v>
      </c>
      <c r="E279" s="26"/>
    </row>
    <row r="280" ht="18.75" customHeight="1" spans="1:5">
      <c r="A280" s="36" t="s">
        <v>95</v>
      </c>
      <c r="B280" s="26"/>
      <c r="C280" s="26"/>
      <c r="D280" s="26">
        <f t="shared" si="5"/>
        <v>0</v>
      </c>
      <c r="E280" s="26"/>
    </row>
    <row r="281" ht="18.75" customHeight="1" spans="1:5">
      <c r="A281" s="37" t="s">
        <v>96</v>
      </c>
      <c r="B281" s="26"/>
      <c r="C281" s="26"/>
      <c r="D281" s="26">
        <f t="shared" si="5"/>
        <v>0</v>
      </c>
      <c r="E281" s="26"/>
    </row>
    <row r="282" ht="18.75" customHeight="1" spans="1:5">
      <c r="A282" s="37" t="s">
        <v>258</v>
      </c>
      <c r="B282" s="26"/>
      <c r="C282" s="26"/>
      <c r="D282" s="26">
        <f t="shared" si="5"/>
        <v>0</v>
      </c>
      <c r="E282" s="26"/>
    </row>
    <row r="283" ht="18.75" customHeight="1" spans="1:5">
      <c r="A283" s="37" t="s">
        <v>103</v>
      </c>
      <c r="B283" s="26"/>
      <c r="C283" s="26"/>
      <c r="D283" s="26">
        <f t="shared" si="5"/>
        <v>0</v>
      </c>
      <c r="E283" s="26"/>
    </row>
    <row r="284" ht="18.75" customHeight="1" spans="1:5">
      <c r="A284" s="26" t="s">
        <v>259</v>
      </c>
      <c r="B284" s="26"/>
      <c r="C284" s="26"/>
      <c r="D284" s="26">
        <f t="shared" si="5"/>
        <v>0</v>
      </c>
      <c r="E284" s="26"/>
    </row>
    <row r="285" ht="18.75" customHeight="1" spans="1:5">
      <c r="A285" s="38" t="s">
        <v>260</v>
      </c>
      <c r="B285" s="26">
        <f>SUM(B286:B292)</f>
        <v>0</v>
      </c>
      <c r="C285" s="26">
        <f>SUM(C286:C292)</f>
        <v>10</v>
      </c>
      <c r="D285" s="26">
        <f t="shared" si="5"/>
        <v>0</v>
      </c>
      <c r="E285" s="26"/>
    </row>
    <row r="286" ht="18.75" customHeight="1" spans="1:5">
      <c r="A286" s="36" t="s">
        <v>94</v>
      </c>
      <c r="B286" s="26"/>
      <c r="C286" s="26"/>
      <c r="D286" s="26">
        <f t="shared" si="5"/>
        <v>0</v>
      </c>
      <c r="E286" s="26"/>
    </row>
    <row r="287" ht="18.75" customHeight="1" spans="1:5">
      <c r="A287" s="36" t="s">
        <v>95</v>
      </c>
      <c r="B287" s="26"/>
      <c r="C287" s="26"/>
      <c r="D287" s="26">
        <f t="shared" si="5"/>
        <v>0</v>
      </c>
      <c r="E287" s="26"/>
    </row>
    <row r="288" ht="18.75" customHeight="1" spans="1:5">
      <c r="A288" s="37" t="s">
        <v>96</v>
      </c>
      <c r="B288" s="26"/>
      <c r="C288" s="26"/>
      <c r="D288" s="26">
        <f t="shared" si="5"/>
        <v>0</v>
      </c>
      <c r="E288" s="26"/>
    </row>
    <row r="289" ht="18.75" customHeight="1" spans="1:5">
      <c r="A289" s="37" t="s">
        <v>261</v>
      </c>
      <c r="B289" s="26"/>
      <c r="C289" s="26"/>
      <c r="D289" s="26">
        <f t="shared" si="5"/>
        <v>0</v>
      </c>
      <c r="E289" s="26"/>
    </row>
    <row r="290" ht="18.75" customHeight="1" spans="1:5">
      <c r="A290" s="47" t="s">
        <v>262</v>
      </c>
      <c r="B290" s="26"/>
      <c r="C290" s="26"/>
      <c r="D290" s="26">
        <f t="shared" si="5"/>
        <v>0</v>
      </c>
      <c r="E290" s="26"/>
    </row>
    <row r="291" ht="18.75" customHeight="1" spans="1:5">
      <c r="A291" s="37" t="s">
        <v>103</v>
      </c>
      <c r="B291" s="26"/>
      <c r="C291" s="26"/>
      <c r="D291" s="26">
        <f t="shared" si="5"/>
        <v>0</v>
      </c>
      <c r="E291" s="26"/>
    </row>
    <row r="292" ht="18.75" customHeight="1" spans="1:5">
      <c r="A292" s="37" t="s">
        <v>263</v>
      </c>
      <c r="B292" s="26"/>
      <c r="C292" s="26">
        <v>10</v>
      </c>
      <c r="D292" s="26">
        <f t="shared" si="5"/>
        <v>0</v>
      </c>
      <c r="E292" s="26"/>
    </row>
    <row r="293" ht="18.75" customHeight="1" spans="1:5">
      <c r="A293" s="26" t="s">
        <v>264</v>
      </c>
      <c r="B293" s="26">
        <f>SUM(B294:B301)</f>
        <v>0</v>
      </c>
      <c r="C293" s="26">
        <f>SUM(C294:C301)</f>
        <v>0</v>
      </c>
      <c r="D293" s="26">
        <f t="shared" si="5"/>
        <v>0</v>
      </c>
      <c r="E293" s="26"/>
    </row>
    <row r="294" ht="18.75" customHeight="1" spans="1:5">
      <c r="A294" s="36" t="s">
        <v>94</v>
      </c>
      <c r="B294" s="26"/>
      <c r="C294" s="26"/>
      <c r="D294" s="26">
        <f t="shared" si="5"/>
        <v>0</v>
      </c>
      <c r="E294" s="26"/>
    </row>
    <row r="295" ht="18.75" customHeight="1" spans="1:5">
      <c r="A295" s="36" t="s">
        <v>95</v>
      </c>
      <c r="B295" s="26"/>
      <c r="C295" s="26"/>
      <c r="D295" s="26">
        <f t="shared" si="5"/>
        <v>0</v>
      </c>
      <c r="E295" s="26"/>
    </row>
    <row r="296" ht="18.75" customHeight="1" spans="1:5">
      <c r="A296" s="36" t="s">
        <v>96</v>
      </c>
      <c r="B296" s="26"/>
      <c r="C296" s="26"/>
      <c r="D296" s="26">
        <f t="shared" si="5"/>
        <v>0</v>
      </c>
      <c r="E296" s="26"/>
    </row>
    <row r="297" ht="18.75" customHeight="1" spans="1:5">
      <c r="A297" s="37" t="s">
        <v>265</v>
      </c>
      <c r="B297" s="26"/>
      <c r="C297" s="26"/>
      <c r="D297" s="26">
        <f t="shared" si="5"/>
        <v>0</v>
      </c>
      <c r="E297" s="26"/>
    </row>
    <row r="298" ht="18.75" customHeight="1" spans="1:5">
      <c r="A298" s="37" t="s">
        <v>266</v>
      </c>
      <c r="B298" s="26"/>
      <c r="C298" s="26"/>
      <c r="D298" s="26">
        <f t="shared" si="5"/>
        <v>0</v>
      </c>
      <c r="E298" s="26"/>
    </row>
    <row r="299" ht="18.75" customHeight="1" spans="1:5">
      <c r="A299" s="37" t="s">
        <v>267</v>
      </c>
      <c r="B299" s="26"/>
      <c r="C299" s="26"/>
      <c r="D299" s="26">
        <f t="shared" si="5"/>
        <v>0</v>
      </c>
      <c r="E299" s="26"/>
    </row>
    <row r="300" ht="18.75" customHeight="1" spans="1:5">
      <c r="A300" s="36" t="s">
        <v>103</v>
      </c>
      <c r="B300" s="26"/>
      <c r="C300" s="26"/>
      <c r="D300" s="26">
        <f t="shared" si="5"/>
        <v>0</v>
      </c>
      <c r="E300" s="26"/>
    </row>
    <row r="301" ht="18.75" customHeight="1" spans="1:5">
      <c r="A301" s="36" t="s">
        <v>268</v>
      </c>
      <c r="B301" s="26"/>
      <c r="C301" s="26"/>
      <c r="D301" s="26">
        <f t="shared" si="5"/>
        <v>0</v>
      </c>
      <c r="E301" s="26"/>
    </row>
    <row r="302" ht="18.75" customHeight="1" spans="1:5">
      <c r="A302" s="36" t="s">
        <v>269</v>
      </c>
      <c r="B302" s="26">
        <f>SUM(B303:B317)</f>
        <v>0</v>
      </c>
      <c r="C302" s="26">
        <f>SUM(C303:C317)</f>
        <v>0</v>
      </c>
      <c r="D302" s="26">
        <f t="shared" si="5"/>
        <v>0</v>
      </c>
      <c r="E302" s="26"/>
    </row>
    <row r="303" ht="18.75" customHeight="1" spans="1:5">
      <c r="A303" s="37" t="s">
        <v>94</v>
      </c>
      <c r="B303" s="26"/>
      <c r="C303" s="26"/>
      <c r="D303" s="26">
        <f t="shared" si="5"/>
        <v>0</v>
      </c>
      <c r="E303" s="26"/>
    </row>
    <row r="304" ht="18.75" customHeight="1" spans="1:5">
      <c r="A304" s="37" t="s">
        <v>95</v>
      </c>
      <c r="B304" s="26"/>
      <c r="C304" s="26"/>
      <c r="D304" s="26">
        <f t="shared" si="5"/>
        <v>0</v>
      </c>
      <c r="E304" s="26"/>
    </row>
    <row r="305" ht="18.75" customHeight="1" spans="1:5">
      <c r="A305" s="37" t="s">
        <v>96</v>
      </c>
      <c r="B305" s="26"/>
      <c r="C305" s="26"/>
      <c r="D305" s="26">
        <f t="shared" si="5"/>
        <v>0</v>
      </c>
      <c r="E305" s="26"/>
    </row>
    <row r="306" ht="18.75" customHeight="1" spans="1:5">
      <c r="A306" s="40" t="s">
        <v>270</v>
      </c>
      <c r="B306" s="26"/>
      <c r="C306" s="26"/>
      <c r="D306" s="26">
        <f t="shared" si="5"/>
        <v>0</v>
      </c>
      <c r="E306" s="26"/>
    </row>
    <row r="307" ht="18.75" customHeight="1" spans="1:5">
      <c r="A307" s="36" t="s">
        <v>271</v>
      </c>
      <c r="B307" s="26"/>
      <c r="C307" s="26"/>
      <c r="D307" s="26">
        <f t="shared" si="5"/>
        <v>0</v>
      </c>
      <c r="E307" s="26"/>
    </row>
    <row r="308" ht="18.75" customHeight="1" spans="1:5">
      <c r="A308" s="36" t="s">
        <v>272</v>
      </c>
      <c r="B308" s="26"/>
      <c r="C308" s="26"/>
      <c r="D308" s="26">
        <f t="shared" si="5"/>
        <v>0</v>
      </c>
      <c r="E308" s="26"/>
    </row>
    <row r="309" ht="18.75" customHeight="1" spans="1:5">
      <c r="A309" s="38" t="s">
        <v>273</v>
      </c>
      <c r="B309" s="26"/>
      <c r="C309" s="26"/>
      <c r="D309" s="26">
        <f t="shared" si="5"/>
        <v>0</v>
      </c>
      <c r="E309" s="26"/>
    </row>
    <row r="310" ht="18.75" customHeight="1" spans="1:5">
      <c r="A310" s="47" t="s">
        <v>274</v>
      </c>
      <c r="B310" s="26"/>
      <c r="C310" s="26"/>
      <c r="D310" s="26">
        <f t="shared" si="5"/>
        <v>0</v>
      </c>
      <c r="E310" s="26"/>
    </row>
    <row r="311" ht="18.75" customHeight="1" spans="1:5">
      <c r="A311" s="37" t="s">
        <v>275</v>
      </c>
      <c r="B311" s="26"/>
      <c r="C311" s="26"/>
      <c r="D311" s="26">
        <f t="shared" si="5"/>
        <v>0</v>
      </c>
      <c r="E311" s="26"/>
    </row>
    <row r="312" ht="18.75" customHeight="1" spans="1:5">
      <c r="A312" s="37" t="s">
        <v>276</v>
      </c>
      <c r="B312" s="26"/>
      <c r="C312" s="26"/>
      <c r="D312" s="26">
        <f t="shared" si="5"/>
        <v>0</v>
      </c>
      <c r="E312" s="26"/>
    </row>
    <row r="313" ht="18.75" customHeight="1" spans="1:5">
      <c r="A313" s="37" t="s">
        <v>277</v>
      </c>
      <c r="B313" s="26"/>
      <c r="C313" s="26"/>
      <c r="D313" s="26">
        <f t="shared" si="5"/>
        <v>0</v>
      </c>
      <c r="E313" s="26"/>
    </row>
    <row r="314" ht="18.75" customHeight="1" spans="1:5">
      <c r="A314" s="47" t="s">
        <v>278</v>
      </c>
      <c r="B314" s="26"/>
      <c r="C314" s="26"/>
      <c r="D314" s="26">
        <f t="shared" si="5"/>
        <v>0</v>
      </c>
      <c r="E314" s="26"/>
    </row>
    <row r="315" ht="18.75" customHeight="1" spans="1:5">
      <c r="A315" s="47" t="s">
        <v>136</v>
      </c>
      <c r="B315" s="26"/>
      <c r="C315" s="26"/>
      <c r="D315" s="26">
        <f t="shared" si="5"/>
        <v>0</v>
      </c>
      <c r="E315" s="26"/>
    </row>
    <row r="316" ht="18.75" customHeight="1" spans="1:5">
      <c r="A316" s="37" t="s">
        <v>103</v>
      </c>
      <c r="B316" s="26"/>
      <c r="C316" s="26"/>
      <c r="D316" s="26">
        <f t="shared" si="5"/>
        <v>0</v>
      </c>
      <c r="E316" s="26"/>
    </row>
    <row r="317" ht="18.75" customHeight="1" spans="1:5">
      <c r="A317" s="36" t="s">
        <v>279</v>
      </c>
      <c r="B317" s="26"/>
      <c r="C317" s="26"/>
      <c r="D317" s="26">
        <f t="shared" si="5"/>
        <v>0</v>
      </c>
      <c r="E317" s="26"/>
    </row>
    <row r="318" ht="18.75" customHeight="1" spans="1:5">
      <c r="A318" s="38" t="s">
        <v>280</v>
      </c>
      <c r="B318" s="26">
        <f>SUM(B319:B327)</f>
        <v>0</v>
      </c>
      <c r="C318" s="26">
        <f>SUM(C319:C327)</f>
        <v>0</v>
      </c>
      <c r="D318" s="26">
        <f t="shared" si="5"/>
        <v>0</v>
      </c>
      <c r="E318" s="26"/>
    </row>
    <row r="319" ht="18.75" customHeight="1" spans="1:5">
      <c r="A319" s="36" t="s">
        <v>94</v>
      </c>
      <c r="B319" s="26"/>
      <c r="C319" s="26"/>
      <c r="D319" s="26">
        <f t="shared" si="5"/>
        <v>0</v>
      </c>
      <c r="E319" s="26"/>
    </row>
    <row r="320" ht="18.75" customHeight="1" spans="1:5">
      <c r="A320" s="37" t="s">
        <v>95</v>
      </c>
      <c r="B320" s="26"/>
      <c r="C320" s="26"/>
      <c r="D320" s="26">
        <f t="shared" si="5"/>
        <v>0</v>
      </c>
      <c r="E320" s="26"/>
    </row>
    <row r="321" ht="18.75" customHeight="1" spans="1:5">
      <c r="A321" s="37" t="s">
        <v>96</v>
      </c>
      <c r="B321" s="26"/>
      <c r="C321" s="26"/>
      <c r="D321" s="26">
        <f t="shared" si="5"/>
        <v>0</v>
      </c>
      <c r="E321" s="26"/>
    </row>
    <row r="322" ht="18.75" customHeight="1" spans="1:5">
      <c r="A322" s="37" t="s">
        <v>281</v>
      </c>
      <c r="B322" s="26"/>
      <c r="C322" s="26"/>
      <c r="D322" s="26">
        <f t="shared" si="5"/>
        <v>0</v>
      </c>
      <c r="E322" s="26"/>
    </row>
    <row r="323" ht="18.75" customHeight="1" spans="1:5">
      <c r="A323" s="26" t="s">
        <v>282</v>
      </c>
      <c r="B323" s="26"/>
      <c r="C323" s="26"/>
      <c r="D323" s="26">
        <f t="shared" si="5"/>
        <v>0</v>
      </c>
      <c r="E323" s="26"/>
    </row>
    <row r="324" ht="18.75" customHeight="1" spans="1:5">
      <c r="A324" s="36" t="s">
        <v>283</v>
      </c>
      <c r="B324" s="26"/>
      <c r="C324" s="26"/>
      <c r="D324" s="26">
        <f t="shared" si="5"/>
        <v>0</v>
      </c>
      <c r="E324" s="26"/>
    </row>
    <row r="325" ht="18.75" customHeight="1" spans="1:5">
      <c r="A325" s="42" t="s">
        <v>136</v>
      </c>
      <c r="B325" s="26"/>
      <c r="C325" s="26"/>
      <c r="D325" s="26">
        <f t="shared" ref="D325:D388" si="6">ROUND(IF(B325=0,0,C325/B325*100),2)</f>
        <v>0</v>
      </c>
      <c r="E325" s="26"/>
    </row>
    <row r="326" ht="18.75" customHeight="1" spans="1:5">
      <c r="A326" s="36" t="s">
        <v>103</v>
      </c>
      <c r="B326" s="26"/>
      <c r="C326" s="26"/>
      <c r="D326" s="26">
        <f t="shared" si="6"/>
        <v>0</v>
      </c>
      <c r="E326" s="26"/>
    </row>
    <row r="327" ht="18.75" customHeight="1" spans="1:5">
      <c r="A327" s="36" t="s">
        <v>284</v>
      </c>
      <c r="B327" s="26"/>
      <c r="C327" s="26"/>
      <c r="D327" s="26">
        <f t="shared" si="6"/>
        <v>0</v>
      </c>
      <c r="E327" s="26"/>
    </row>
    <row r="328" ht="18.75" customHeight="1" spans="1:5">
      <c r="A328" s="37" t="s">
        <v>285</v>
      </c>
      <c r="B328" s="26">
        <f>SUM(B329:B337)</f>
        <v>0</v>
      </c>
      <c r="C328" s="26">
        <f>SUM(C329:C337)</f>
        <v>0</v>
      </c>
      <c r="D328" s="26">
        <f t="shared" si="6"/>
        <v>0</v>
      </c>
      <c r="E328" s="26"/>
    </row>
    <row r="329" ht="18.75" customHeight="1" spans="1:5">
      <c r="A329" s="37" t="s">
        <v>94</v>
      </c>
      <c r="B329" s="26"/>
      <c r="C329" s="26"/>
      <c r="D329" s="26">
        <f t="shared" si="6"/>
        <v>0</v>
      </c>
      <c r="E329" s="26"/>
    </row>
    <row r="330" ht="18.75" customHeight="1" spans="1:5">
      <c r="A330" s="37" t="s">
        <v>95</v>
      </c>
      <c r="B330" s="26"/>
      <c r="C330" s="26"/>
      <c r="D330" s="26">
        <f t="shared" si="6"/>
        <v>0</v>
      </c>
      <c r="E330" s="26"/>
    </row>
    <row r="331" ht="18.75" customHeight="1" spans="1:5">
      <c r="A331" s="36" t="s">
        <v>96</v>
      </c>
      <c r="B331" s="26"/>
      <c r="C331" s="26"/>
      <c r="D331" s="26">
        <f t="shared" si="6"/>
        <v>0</v>
      </c>
      <c r="E331" s="26"/>
    </row>
    <row r="332" ht="18.75" customHeight="1" spans="1:5">
      <c r="A332" s="36" t="s">
        <v>286</v>
      </c>
      <c r="B332" s="26"/>
      <c r="C332" s="26"/>
      <c r="D332" s="26">
        <f t="shared" si="6"/>
        <v>0</v>
      </c>
      <c r="E332" s="26"/>
    </row>
    <row r="333" ht="18.75" customHeight="1" spans="1:5">
      <c r="A333" s="36" t="s">
        <v>287</v>
      </c>
      <c r="B333" s="26"/>
      <c r="C333" s="26"/>
      <c r="D333" s="26">
        <f t="shared" si="6"/>
        <v>0</v>
      </c>
      <c r="E333" s="26"/>
    </row>
    <row r="334" ht="18.75" customHeight="1" spans="1:5">
      <c r="A334" s="37" t="s">
        <v>288</v>
      </c>
      <c r="B334" s="26"/>
      <c r="C334" s="26"/>
      <c r="D334" s="26">
        <f t="shared" si="6"/>
        <v>0</v>
      </c>
      <c r="E334" s="26"/>
    </row>
    <row r="335" ht="18.75" customHeight="1" spans="1:5">
      <c r="A335" s="47" t="s">
        <v>136</v>
      </c>
      <c r="B335" s="26"/>
      <c r="C335" s="26"/>
      <c r="D335" s="26">
        <f t="shared" si="6"/>
        <v>0</v>
      </c>
      <c r="E335" s="26"/>
    </row>
    <row r="336" ht="18.75" customHeight="1" spans="1:5">
      <c r="A336" s="37" t="s">
        <v>103</v>
      </c>
      <c r="B336" s="26"/>
      <c r="C336" s="26"/>
      <c r="D336" s="26">
        <f t="shared" si="6"/>
        <v>0</v>
      </c>
      <c r="E336" s="26"/>
    </row>
    <row r="337" ht="18.75" customHeight="1" spans="1:5">
      <c r="A337" s="37" t="s">
        <v>289</v>
      </c>
      <c r="B337" s="26"/>
      <c r="C337" s="26"/>
      <c r="D337" s="26">
        <f t="shared" si="6"/>
        <v>0</v>
      </c>
      <c r="E337" s="26"/>
    </row>
    <row r="338" ht="18.75" customHeight="1" spans="1:5">
      <c r="A338" s="26" t="s">
        <v>290</v>
      </c>
      <c r="B338" s="26">
        <f>SUM(B339:B345)</f>
        <v>0</v>
      </c>
      <c r="C338" s="26">
        <f>SUM(C339:C345)</f>
        <v>0</v>
      </c>
      <c r="D338" s="26">
        <f t="shared" si="6"/>
        <v>0</v>
      </c>
      <c r="E338" s="26"/>
    </row>
    <row r="339" ht="18.75" customHeight="1" spans="1:5">
      <c r="A339" s="36" t="s">
        <v>94</v>
      </c>
      <c r="B339" s="26"/>
      <c r="C339" s="26"/>
      <c r="D339" s="26">
        <f t="shared" si="6"/>
        <v>0</v>
      </c>
      <c r="E339" s="26"/>
    </row>
    <row r="340" ht="18.75" customHeight="1" spans="1:5">
      <c r="A340" s="36" t="s">
        <v>95</v>
      </c>
      <c r="B340" s="26"/>
      <c r="C340" s="26"/>
      <c r="D340" s="26">
        <f t="shared" si="6"/>
        <v>0</v>
      </c>
      <c r="E340" s="26"/>
    </row>
    <row r="341" ht="18.75" customHeight="1" spans="1:5">
      <c r="A341" s="38" t="s">
        <v>96</v>
      </c>
      <c r="B341" s="26"/>
      <c r="C341" s="26"/>
      <c r="D341" s="26">
        <f t="shared" si="6"/>
        <v>0</v>
      </c>
      <c r="E341" s="26"/>
    </row>
    <row r="342" ht="18.75" customHeight="1" spans="1:5">
      <c r="A342" s="41" t="s">
        <v>291</v>
      </c>
      <c r="B342" s="26"/>
      <c r="C342" s="26"/>
      <c r="D342" s="26">
        <f t="shared" si="6"/>
        <v>0</v>
      </c>
      <c r="E342" s="26"/>
    </row>
    <row r="343" ht="18.75" customHeight="1" spans="1:5">
      <c r="A343" s="37" t="s">
        <v>292</v>
      </c>
      <c r="B343" s="26"/>
      <c r="C343" s="26"/>
      <c r="D343" s="26">
        <f t="shared" si="6"/>
        <v>0</v>
      </c>
      <c r="E343" s="26"/>
    </row>
    <row r="344" ht="18.75" customHeight="1" spans="1:5">
      <c r="A344" s="37" t="s">
        <v>103</v>
      </c>
      <c r="B344" s="26"/>
      <c r="C344" s="26"/>
      <c r="D344" s="26">
        <f t="shared" si="6"/>
        <v>0</v>
      </c>
      <c r="E344" s="26"/>
    </row>
    <row r="345" ht="18.75" customHeight="1" spans="1:5">
      <c r="A345" s="36" t="s">
        <v>293</v>
      </c>
      <c r="B345" s="26"/>
      <c r="C345" s="26"/>
      <c r="D345" s="26">
        <f t="shared" si="6"/>
        <v>0</v>
      </c>
      <c r="E345" s="26"/>
    </row>
    <row r="346" ht="18.75" customHeight="1" spans="1:5">
      <c r="A346" s="36" t="s">
        <v>294</v>
      </c>
      <c r="B346" s="26">
        <f>SUM(B347:B351)</f>
        <v>0</v>
      </c>
      <c r="C346" s="26">
        <f>SUM(C347:C351)</f>
        <v>0</v>
      </c>
      <c r="D346" s="26">
        <f t="shared" si="6"/>
        <v>0</v>
      </c>
      <c r="E346" s="26"/>
    </row>
    <row r="347" ht="18.75" customHeight="1" spans="1:5">
      <c r="A347" s="36" t="s">
        <v>94</v>
      </c>
      <c r="B347" s="26"/>
      <c r="C347" s="26"/>
      <c r="D347" s="26">
        <f t="shared" si="6"/>
        <v>0</v>
      </c>
      <c r="E347" s="26"/>
    </row>
    <row r="348" ht="18.75" customHeight="1" spans="1:5">
      <c r="A348" s="37" t="s">
        <v>95</v>
      </c>
      <c r="B348" s="26"/>
      <c r="C348" s="26"/>
      <c r="D348" s="26">
        <f t="shared" si="6"/>
        <v>0</v>
      </c>
      <c r="E348" s="26"/>
    </row>
    <row r="349" ht="18.75" customHeight="1" spans="1:5">
      <c r="A349" s="42" t="s">
        <v>136</v>
      </c>
      <c r="B349" s="26"/>
      <c r="C349" s="26"/>
      <c r="D349" s="26">
        <f t="shared" si="6"/>
        <v>0</v>
      </c>
      <c r="E349" s="26"/>
    </row>
    <row r="350" ht="18.75" customHeight="1" spans="1:5">
      <c r="A350" s="47" t="s">
        <v>295</v>
      </c>
      <c r="B350" s="26"/>
      <c r="C350" s="26"/>
      <c r="D350" s="26">
        <f t="shared" si="6"/>
        <v>0</v>
      </c>
      <c r="E350" s="26"/>
    </row>
    <row r="351" ht="18.75" customHeight="1" spans="1:5">
      <c r="A351" s="36" t="s">
        <v>296</v>
      </c>
      <c r="B351" s="26"/>
      <c r="C351" s="26"/>
      <c r="D351" s="26">
        <f t="shared" si="6"/>
        <v>0</v>
      </c>
      <c r="E351" s="26"/>
    </row>
    <row r="352" ht="18.75" customHeight="1" spans="1:5">
      <c r="A352" s="36" t="s">
        <v>297</v>
      </c>
      <c r="B352" s="26">
        <f>B353</f>
        <v>32</v>
      </c>
      <c r="C352" s="26">
        <f>C353</f>
        <v>128</v>
      </c>
      <c r="D352" s="26">
        <f t="shared" si="6"/>
        <v>400</v>
      </c>
      <c r="E352" s="26"/>
    </row>
    <row r="353" ht="18.75" customHeight="1" spans="1:5">
      <c r="A353" s="36" t="s">
        <v>298</v>
      </c>
      <c r="B353" s="26">
        <v>32</v>
      </c>
      <c r="C353" s="26">
        <v>128</v>
      </c>
      <c r="D353" s="26">
        <f t="shared" si="6"/>
        <v>400</v>
      </c>
      <c r="E353" s="26"/>
    </row>
    <row r="354" ht="18.75" customHeight="1" spans="1:5">
      <c r="A354" s="26" t="s">
        <v>299</v>
      </c>
      <c r="B354" s="26">
        <f>B355+B360+B369+B376+B382+B386+B390+B394+B400+B407</f>
        <v>5</v>
      </c>
      <c r="C354" s="26">
        <f>C355+C360+C369+C376+C382+C386+C390+C394+C400+C407</f>
        <v>0</v>
      </c>
      <c r="D354" s="26">
        <f t="shared" si="6"/>
        <v>0</v>
      </c>
      <c r="E354" s="26"/>
    </row>
    <row r="355" ht="18.75" customHeight="1" spans="1:5">
      <c r="A355" s="37" t="s">
        <v>300</v>
      </c>
      <c r="B355" s="26">
        <f>SUM(B356:B359)</f>
        <v>0</v>
      </c>
      <c r="C355" s="26">
        <f>SUM(C356:C359)</f>
        <v>0</v>
      </c>
      <c r="D355" s="26">
        <f t="shared" si="6"/>
        <v>0</v>
      </c>
      <c r="E355" s="26"/>
    </row>
    <row r="356" ht="18.75" customHeight="1" spans="1:5">
      <c r="A356" s="36" t="s">
        <v>94</v>
      </c>
      <c r="B356" s="26"/>
      <c r="C356" s="26"/>
      <c r="D356" s="26">
        <f t="shared" si="6"/>
        <v>0</v>
      </c>
      <c r="E356" s="26"/>
    </row>
    <row r="357" ht="18.75" customHeight="1" spans="1:5">
      <c r="A357" s="36" t="s">
        <v>95</v>
      </c>
      <c r="B357" s="26"/>
      <c r="C357" s="26"/>
      <c r="D357" s="26">
        <f t="shared" si="6"/>
        <v>0</v>
      </c>
      <c r="E357" s="26"/>
    </row>
    <row r="358" ht="18.75" customHeight="1" spans="1:5">
      <c r="A358" s="36" t="s">
        <v>96</v>
      </c>
      <c r="B358" s="26"/>
      <c r="C358" s="26"/>
      <c r="D358" s="26">
        <f t="shared" si="6"/>
        <v>0</v>
      </c>
      <c r="E358" s="26"/>
    </row>
    <row r="359" ht="18.75" customHeight="1" spans="1:5">
      <c r="A359" s="41" t="s">
        <v>301</v>
      </c>
      <c r="B359" s="26"/>
      <c r="C359" s="26"/>
      <c r="D359" s="26">
        <f t="shared" si="6"/>
        <v>0</v>
      </c>
      <c r="E359" s="26"/>
    </row>
    <row r="360" ht="18.75" customHeight="1" spans="1:5">
      <c r="A360" s="36" t="s">
        <v>302</v>
      </c>
      <c r="B360" s="26">
        <f>SUM(B361:B368)</f>
        <v>0</v>
      </c>
      <c r="C360" s="26">
        <f>SUM(C361:C368)</f>
        <v>0</v>
      </c>
      <c r="D360" s="26">
        <f t="shared" si="6"/>
        <v>0</v>
      </c>
      <c r="E360" s="26"/>
    </row>
    <row r="361" ht="18.75" customHeight="1" spans="1:5">
      <c r="A361" s="36" t="s">
        <v>303</v>
      </c>
      <c r="B361" s="26"/>
      <c r="C361" s="26"/>
      <c r="D361" s="26">
        <f t="shared" si="6"/>
        <v>0</v>
      </c>
      <c r="E361" s="26"/>
    </row>
    <row r="362" ht="18.75" customHeight="1" spans="1:5">
      <c r="A362" s="36" t="s">
        <v>304</v>
      </c>
      <c r="B362" s="26"/>
      <c r="C362" s="26"/>
      <c r="D362" s="26">
        <f t="shared" si="6"/>
        <v>0</v>
      </c>
      <c r="E362" s="26"/>
    </row>
    <row r="363" ht="18.75" customHeight="1" spans="1:5">
      <c r="A363" s="37" t="s">
        <v>305</v>
      </c>
      <c r="B363" s="26"/>
      <c r="C363" s="26"/>
      <c r="D363" s="26">
        <f t="shared" si="6"/>
        <v>0</v>
      </c>
      <c r="E363" s="26"/>
    </row>
    <row r="364" ht="18.75" customHeight="1" spans="1:5">
      <c r="A364" s="37" t="s">
        <v>306</v>
      </c>
      <c r="B364" s="26"/>
      <c r="C364" s="26"/>
      <c r="D364" s="26">
        <f t="shared" si="6"/>
        <v>0</v>
      </c>
      <c r="E364" s="26"/>
    </row>
    <row r="365" ht="18.75" customHeight="1" spans="1:5">
      <c r="A365" s="37" t="s">
        <v>307</v>
      </c>
      <c r="B365" s="26"/>
      <c r="C365" s="26"/>
      <c r="D365" s="26">
        <f t="shared" si="6"/>
        <v>0</v>
      </c>
      <c r="E365" s="26"/>
    </row>
    <row r="366" ht="18.75" customHeight="1" spans="1:5">
      <c r="A366" s="36" t="s">
        <v>308</v>
      </c>
      <c r="B366" s="26"/>
      <c r="C366" s="26"/>
      <c r="D366" s="26">
        <f t="shared" si="6"/>
        <v>0</v>
      </c>
      <c r="E366" s="26"/>
    </row>
    <row r="367" ht="18.75" customHeight="1" spans="1:5">
      <c r="A367" s="36" t="s">
        <v>309</v>
      </c>
      <c r="B367" s="26"/>
      <c r="C367" s="26"/>
      <c r="D367" s="26">
        <f t="shared" si="6"/>
        <v>0</v>
      </c>
      <c r="E367" s="26"/>
    </row>
    <row r="368" ht="18.75" customHeight="1" spans="1:5">
      <c r="A368" s="36" t="s">
        <v>310</v>
      </c>
      <c r="B368" s="26"/>
      <c r="C368" s="26"/>
      <c r="D368" s="26">
        <f t="shared" si="6"/>
        <v>0</v>
      </c>
      <c r="E368" s="26"/>
    </row>
    <row r="369" ht="18.75" customHeight="1" spans="1:5">
      <c r="A369" s="36" t="s">
        <v>311</v>
      </c>
      <c r="B369" s="26">
        <f>SUM(B370:B375)</f>
        <v>0</v>
      </c>
      <c r="C369" s="26">
        <f>SUM(C370:C375)</f>
        <v>0</v>
      </c>
      <c r="D369" s="26">
        <f t="shared" si="6"/>
        <v>0</v>
      </c>
      <c r="E369" s="26"/>
    </row>
    <row r="370" ht="18.75" customHeight="1" spans="1:5">
      <c r="A370" s="36" t="s">
        <v>312</v>
      </c>
      <c r="B370" s="26"/>
      <c r="C370" s="26"/>
      <c r="D370" s="26">
        <f t="shared" si="6"/>
        <v>0</v>
      </c>
      <c r="E370" s="26"/>
    </row>
    <row r="371" ht="18.75" customHeight="1" spans="1:5">
      <c r="A371" s="36" t="s">
        <v>313</v>
      </c>
      <c r="B371" s="26"/>
      <c r="C371" s="26"/>
      <c r="D371" s="26">
        <f t="shared" si="6"/>
        <v>0</v>
      </c>
      <c r="E371" s="26"/>
    </row>
    <row r="372" ht="18.75" customHeight="1" spans="1:5">
      <c r="A372" s="36" t="s">
        <v>314</v>
      </c>
      <c r="B372" s="26"/>
      <c r="C372" s="26"/>
      <c r="D372" s="26">
        <f t="shared" si="6"/>
        <v>0</v>
      </c>
      <c r="E372" s="26"/>
    </row>
    <row r="373" ht="18.75" customHeight="1" spans="1:5">
      <c r="A373" s="37" t="s">
        <v>315</v>
      </c>
      <c r="B373" s="26"/>
      <c r="C373" s="26"/>
      <c r="D373" s="26">
        <f t="shared" si="6"/>
        <v>0</v>
      </c>
      <c r="E373" s="26"/>
    </row>
    <row r="374" ht="18.75" customHeight="1" spans="1:5">
      <c r="A374" s="37" t="s">
        <v>316</v>
      </c>
      <c r="B374" s="26"/>
      <c r="C374" s="26"/>
      <c r="D374" s="26">
        <f t="shared" si="6"/>
        <v>0</v>
      </c>
      <c r="E374" s="26"/>
    </row>
    <row r="375" ht="18.75" customHeight="1" spans="1:5">
      <c r="A375" s="37" t="s">
        <v>317</v>
      </c>
      <c r="B375" s="26"/>
      <c r="C375" s="26"/>
      <c r="D375" s="26">
        <f t="shared" si="6"/>
        <v>0</v>
      </c>
      <c r="E375" s="26"/>
    </row>
    <row r="376" ht="18.75" customHeight="1" spans="1:5">
      <c r="A376" s="26" t="s">
        <v>318</v>
      </c>
      <c r="B376" s="26">
        <f>SUM(B377:B381)</f>
        <v>0</v>
      </c>
      <c r="C376" s="26">
        <f>SUM(C377:C381)</f>
        <v>0</v>
      </c>
      <c r="D376" s="26">
        <f t="shared" si="6"/>
        <v>0</v>
      </c>
      <c r="E376" s="26"/>
    </row>
    <row r="377" ht="18.75" customHeight="1" spans="1:5">
      <c r="A377" s="36" t="s">
        <v>319</v>
      </c>
      <c r="B377" s="26"/>
      <c r="C377" s="26"/>
      <c r="D377" s="26">
        <f t="shared" si="6"/>
        <v>0</v>
      </c>
      <c r="E377" s="26"/>
    </row>
    <row r="378" ht="18.75" customHeight="1" spans="1:5">
      <c r="A378" s="36" t="s">
        <v>320</v>
      </c>
      <c r="B378" s="26"/>
      <c r="C378" s="26"/>
      <c r="D378" s="26">
        <f t="shared" si="6"/>
        <v>0</v>
      </c>
      <c r="E378" s="26"/>
    </row>
    <row r="379" ht="18.75" customHeight="1" spans="1:5">
      <c r="A379" s="36" t="s">
        <v>321</v>
      </c>
      <c r="B379" s="26"/>
      <c r="C379" s="26"/>
      <c r="D379" s="26">
        <f t="shared" si="6"/>
        <v>0</v>
      </c>
      <c r="E379" s="26"/>
    </row>
    <row r="380" ht="18.75" customHeight="1" spans="1:5">
      <c r="A380" s="37" t="s">
        <v>322</v>
      </c>
      <c r="B380" s="26"/>
      <c r="C380" s="26"/>
      <c r="D380" s="26">
        <f t="shared" si="6"/>
        <v>0</v>
      </c>
      <c r="E380" s="26"/>
    </row>
    <row r="381" ht="18.75" customHeight="1" spans="1:5">
      <c r="A381" s="37" t="s">
        <v>323</v>
      </c>
      <c r="B381" s="26"/>
      <c r="C381" s="26"/>
      <c r="D381" s="26">
        <f t="shared" si="6"/>
        <v>0</v>
      </c>
      <c r="E381" s="26"/>
    </row>
    <row r="382" ht="18.75" customHeight="1" spans="1:5">
      <c r="A382" s="37" t="s">
        <v>324</v>
      </c>
      <c r="B382" s="26">
        <f>SUM(B383:B385)</f>
        <v>0</v>
      </c>
      <c r="C382" s="26">
        <f>SUM(C383:C385)</f>
        <v>0</v>
      </c>
      <c r="D382" s="26">
        <f t="shared" si="6"/>
        <v>0</v>
      </c>
      <c r="E382" s="26"/>
    </row>
    <row r="383" ht="18.75" customHeight="1" spans="1:5">
      <c r="A383" s="36" t="s">
        <v>325</v>
      </c>
      <c r="B383" s="26"/>
      <c r="C383" s="26"/>
      <c r="D383" s="26">
        <f t="shared" si="6"/>
        <v>0</v>
      </c>
      <c r="E383" s="26"/>
    </row>
    <row r="384" ht="18.75" customHeight="1" spans="1:5">
      <c r="A384" s="36" t="s">
        <v>326</v>
      </c>
      <c r="B384" s="26"/>
      <c r="C384" s="26"/>
      <c r="D384" s="26">
        <f t="shared" si="6"/>
        <v>0</v>
      </c>
      <c r="E384" s="26"/>
    </row>
    <row r="385" ht="18.75" customHeight="1" spans="1:5">
      <c r="A385" s="36" t="s">
        <v>327</v>
      </c>
      <c r="B385" s="26"/>
      <c r="C385" s="26"/>
      <c r="D385" s="26">
        <f t="shared" si="6"/>
        <v>0</v>
      </c>
      <c r="E385" s="26"/>
    </row>
    <row r="386" ht="18.75" customHeight="1" spans="1:5">
      <c r="A386" s="37" t="s">
        <v>328</v>
      </c>
      <c r="B386" s="26">
        <f>SUM(B387:B389)</f>
        <v>0</v>
      </c>
      <c r="C386" s="26">
        <f>SUM(C387:C389)</f>
        <v>0</v>
      </c>
      <c r="D386" s="26">
        <f t="shared" si="6"/>
        <v>0</v>
      </c>
      <c r="E386" s="26"/>
    </row>
    <row r="387" ht="18.75" customHeight="1" spans="1:5">
      <c r="A387" s="37" t="s">
        <v>329</v>
      </c>
      <c r="B387" s="26"/>
      <c r="C387" s="26"/>
      <c r="D387" s="26">
        <f t="shared" si="6"/>
        <v>0</v>
      </c>
      <c r="E387" s="26"/>
    </row>
    <row r="388" ht="18.75" customHeight="1" spans="1:5">
      <c r="A388" s="37" t="s">
        <v>330</v>
      </c>
      <c r="B388" s="26"/>
      <c r="C388" s="26"/>
      <c r="D388" s="26">
        <f t="shared" si="6"/>
        <v>0</v>
      </c>
      <c r="E388" s="26"/>
    </row>
    <row r="389" ht="18.75" customHeight="1" spans="1:5">
      <c r="A389" s="26" t="s">
        <v>331</v>
      </c>
      <c r="B389" s="26"/>
      <c r="C389" s="26"/>
      <c r="D389" s="26">
        <f t="shared" ref="D389:D452" si="7">ROUND(IF(B389=0,0,C389/B389*100),2)</f>
        <v>0</v>
      </c>
      <c r="E389" s="26"/>
    </row>
    <row r="390" ht="18.75" customHeight="1" spans="1:5">
      <c r="A390" s="36" t="s">
        <v>332</v>
      </c>
      <c r="B390" s="26">
        <f>SUM(B391:B393)</f>
        <v>0</v>
      </c>
      <c r="C390" s="26">
        <f>SUM(C391:C393)</f>
        <v>0</v>
      </c>
      <c r="D390" s="26">
        <f t="shared" si="7"/>
        <v>0</v>
      </c>
      <c r="E390" s="26"/>
    </row>
    <row r="391" ht="18.75" customHeight="1" spans="1:5">
      <c r="A391" s="36" t="s">
        <v>333</v>
      </c>
      <c r="B391" s="26"/>
      <c r="C391" s="26"/>
      <c r="D391" s="26">
        <f t="shared" si="7"/>
        <v>0</v>
      </c>
      <c r="E391" s="26"/>
    </row>
    <row r="392" ht="18.75" customHeight="1" spans="1:5">
      <c r="A392" s="36" t="s">
        <v>334</v>
      </c>
      <c r="B392" s="26"/>
      <c r="C392" s="26"/>
      <c r="D392" s="26">
        <f t="shared" si="7"/>
        <v>0</v>
      </c>
      <c r="E392" s="26"/>
    </row>
    <row r="393" ht="18.75" customHeight="1" spans="1:5">
      <c r="A393" s="37" t="s">
        <v>335</v>
      </c>
      <c r="B393" s="26"/>
      <c r="C393" s="26"/>
      <c r="D393" s="26">
        <f t="shared" si="7"/>
        <v>0</v>
      </c>
      <c r="E393" s="26"/>
    </row>
    <row r="394" ht="18.75" customHeight="1" spans="1:5">
      <c r="A394" s="37" t="s">
        <v>336</v>
      </c>
      <c r="B394" s="26">
        <f>SUM(B395:B399)</f>
        <v>0</v>
      </c>
      <c r="C394" s="26">
        <f>SUM(C395:C399)</f>
        <v>0</v>
      </c>
      <c r="D394" s="26">
        <f t="shared" si="7"/>
        <v>0</v>
      </c>
      <c r="E394" s="26"/>
    </row>
    <row r="395" ht="18.75" customHeight="1" spans="1:5">
      <c r="A395" s="37" t="s">
        <v>337</v>
      </c>
      <c r="B395" s="26"/>
      <c r="C395" s="26"/>
      <c r="D395" s="26">
        <f t="shared" si="7"/>
        <v>0</v>
      </c>
      <c r="E395" s="26"/>
    </row>
    <row r="396" ht="18.75" customHeight="1" spans="1:5">
      <c r="A396" s="36" t="s">
        <v>338</v>
      </c>
      <c r="B396" s="26"/>
      <c r="C396" s="26"/>
      <c r="D396" s="26">
        <f t="shared" si="7"/>
        <v>0</v>
      </c>
      <c r="E396" s="26"/>
    </row>
    <row r="397" ht="18.75" customHeight="1" spans="1:5">
      <c r="A397" s="36" t="s">
        <v>339</v>
      </c>
      <c r="B397" s="26"/>
      <c r="C397" s="26"/>
      <c r="D397" s="26">
        <f t="shared" si="7"/>
        <v>0</v>
      </c>
      <c r="E397" s="26"/>
    </row>
    <row r="398" ht="18.75" customHeight="1" spans="1:5">
      <c r="A398" s="36" t="s">
        <v>340</v>
      </c>
      <c r="B398" s="26"/>
      <c r="C398" s="26"/>
      <c r="D398" s="26">
        <f t="shared" si="7"/>
        <v>0</v>
      </c>
      <c r="E398" s="26"/>
    </row>
    <row r="399" ht="18.75" customHeight="1" spans="1:5">
      <c r="A399" s="36" t="s">
        <v>341</v>
      </c>
      <c r="B399" s="26"/>
      <c r="C399" s="26"/>
      <c r="D399" s="26">
        <f t="shared" si="7"/>
        <v>0</v>
      </c>
      <c r="E399" s="26"/>
    </row>
    <row r="400" ht="18.75" customHeight="1" spans="1:5">
      <c r="A400" s="36" t="s">
        <v>342</v>
      </c>
      <c r="B400" s="26">
        <f>SUM(B401:B406)</f>
        <v>0</v>
      </c>
      <c r="C400" s="26">
        <f>SUM(C401:C406)</f>
        <v>0</v>
      </c>
      <c r="D400" s="26">
        <f t="shared" si="7"/>
        <v>0</v>
      </c>
      <c r="E400" s="26"/>
    </row>
    <row r="401" ht="18.75" customHeight="1" spans="1:5">
      <c r="A401" s="37" t="s">
        <v>343</v>
      </c>
      <c r="B401" s="26"/>
      <c r="C401" s="26"/>
      <c r="D401" s="26">
        <f t="shared" si="7"/>
        <v>0</v>
      </c>
      <c r="E401" s="26"/>
    </row>
    <row r="402" ht="18.75" customHeight="1" spans="1:5">
      <c r="A402" s="37" t="s">
        <v>344</v>
      </c>
      <c r="B402" s="26"/>
      <c r="C402" s="26"/>
      <c r="D402" s="26">
        <f t="shared" si="7"/>
        <v>0</v>
      </c>
      <c r="E402" s="26"/>
    </row>
    <row r="403" ht="18.75" customHeight="1" spans="1:5">
      <c r="A403" s="37" t="s">
        <v>345</v>
      </c>
      <c r="B403" s="26"/>
      <c r="C403" s="26"/>
      <c r="D403" s="26">
        <f t="shared" si="7"/>
        <v>0</v>
      </c>
      <c r="E403" s="26"/>
    </row>
    <row r="404" ht="18.75" customHeight="1" spans="1:5">
      <c r="A404" s="26" t="s">
        <v>346</v>
      </c>
      <c r="B404" s="26"/>
      <c r="C404" s="26"/>
      <c r="D404" s="26">
        <f t="shared" si="7"/>
        <v>0</v>
      </c>
      <c r="E404" s="26"/>
    </row>
    <row r="405" ht="18.75" customHeight="1" spans="1:5">
      <c r="A405" s="36" t="s">
        <v>347</v>
      </c>
      <c r="B405" s="26"/>
      <c r="C405" s="26"/>
      <c r="D405" s="26">
        <f t="shared" si="7"/>
        <v>0</v>
      </c>
      <c r="E405" s="26"/>
    </row>
    <row r="406" ht="18.75" customHeight="1" spans="1:5">
      <c r="A406" s="36" t="s">
        <v>348</v>
      </c>
      <c r="B406" s="26"/>
      <c r="C406" s="26"/>
      <c r="D406" s="26">
        <f t="shared" si="7"/>
        <v>0</v>
      </c>
      <c r="E406" s="26"/>
    </row>
    <row r="407" ht="18.75" customHeight="1" spans="1:5">
      <c r="A407" s="36" t="s">
        <v>349</v>
      </c>
      <c r="B407" s="26">
        <v>5</v>
      </c>
      <c r="C407" s="26"/>
      <c r="D407" s="26">
        <f t="shared" si="7"/>
        <v>0</v>
      </c>
      <c r="E407" s="26"/>
    </row>
    <row r="408" ht="18.75" customHeight="1" spans="1:5">
      <c r="A408" s="26" t="s">
        <v>350</v>
      </c>
      <c r="B408" s="26">
        <f>B409+B414+B423+B429+B435+B440+B445+B452+B456+B459</f>
        <v>2840</v>
      </c>
      <c r="C408" s="26">
        <f>C409+C414+C423+C429+C435+C440+C445+C452+C456+C459</f>
        <v>6243</v>
      </c>
      <c r="D408" s="26">
        <f t="shared" si="7"/>
        <v>219.82</v>
      </c>
      <c r="E408" s="26"/>
    </row>
    <row r="409" ht="18.75" customHeight="1" spans="1:5">
      <c r="A409" s="37" t="s">
        <v>351</v>
      </c>
      <c r="B409" s="26">
        <f>SUM(B410:B413)</f>
        <v>31</v>
      </c>
      <c r="C409" s="26">
        <f>SUM(C410:C413)</f>
        <v>43</v>
      </c>
      <c r="D409" s="26">
        <f t="shared" si="7"/>
        <v>138.71</v>
      </c>
      <c r="E409" s="26"/>
    </row>
    <row r="410" ht="18.75" customHeight="1" spans="1:5">
      <c r="A410" s="36" t="s">
        <v>94</v>
      </c>
      <c r="B410" s="26">
        <v>22</v>
      </c>
      <c r="C410" s="26">
        <v>22</v>
      </c>
      <c r="D410" s="26">
        <f t="shared" si="7"/>
        <v>100</v>
      </c>
      <c r="E410" s="26"/>
    </row>
    <row r="411" ht="18.75" customHeight="1" spans="1:5">
      <c r="A411" s="36" t="s">
        <v>95</v>
      </c>
      <c r="B411" s="26">
        <v>0</v>
      </c>
      <c r="C411" s="26"/>
      <c r="D411" s="26">
        <f t="shared" si="7"/>
        <v>0</v>
      </c>
      <c r="E411" s="26"/>
    </row>
    <row r="412" ht="18.75" customHeight="1" spans="1:5">
      <c r="A412" s="36" t="s">
        <v>96</v>
      </c>
      <c r="B412" s="26">
        <v>0</v>
      </c>
      <c r="C412" s="26"/>
      <c r="D412" s="26">
        <f t="shared" si="7"/>
        <v>0</v>
      </c>
      <c r="E412" s="26"/>
    </row>
    <row r="413" ht="18.75" customHeight="1" spans="1:5">
      <c r="A413" s="37" t="s">
        <v>352</v>
      </c>
      <c r="B413" s="26">
        <v>9</v>
      </c>
      <c r="C413" s="26">
        <v>21</v>
      </c>
      <c r="D413" s="26">
        <f t="shared" si="7"/>
        <v>233.33</v>
      </c>
      <c r="E413" s="26"/>
    </row>
    <row r="414" ht="18.75" customHeight="1" spans="1:5">
      <c r="A414" s="36" t="s">
        <v>353</v>
      </c>
      <c r="B414" s="26">
        <f>SUM(B415:B422)</f>
        <v>0</v>
      </c>
      <c r="C414" s="26">
        <f>SUM(C415:C422)</f>
        <v>0</v>
      </c>
      <c r="D414" s="26">
        <f t="shared" si="7"/>
        <v>0</v>
      </c>
      <c r="E414" s="26"/>
    </row>
    <row r="415" ht="18.75" customHeight="1" spans="1:5">
      <c r="A415" s="36" t="s">
        <v>354</v>
      </c>
      <c r="B415" s="26"/>
      <c r="C415" s="26"/>
      <c r="D415" s="26">
        <f t="shared" si="7"/>
        <v>0</v>
      </c>
      <c r="E415" s="26"/>
    </row>
    <row r="416" ht="18.75" customHeight="1" spans="1:5">
      <c r="A416" s="36" t="s">
        <v>355</v>
      </c>
      <c r="B416" s="26"/>
      <c r="C416" s="26"/>
      <c r="D416" s="26">
        <f t="shared" si="7"/>
        <v>0</v>
      </c>
      <c r="E416" s="26"/>
    </row>
    <row r="417" ht="18.75" customHeight="1" spans="1:5">
      <c r="A417" s="26" t="s">
        <v>356</v>
      </c>
      <c r="B417" s="26"/>
      <c r="C417" s="26"/>
      <c r="D417" s="26">
        <f t="shared" si="7"/>
        <v>0</v>
      </c>
      <c r="E417" s="26"/>
    </row>
    <row r="418" ht="18.75" customHeight="1" spans="1:5">
      <c r="A418" s="36" t="s">
        <v>357</v>
      </c>
      <c r="B418" s="26"/>
      <c r="C418" s="26"/>
      <c r="D418" s="26">
        <f t="shared" si="7"/>
        <v>0</v>
      </c>
      <c r="E418" s="26"/>
    </row>
    <row r="419" ht="18.75" customHeight="1" spans="1:5">
      <c r="A419" s="36" t="s">
        <v>358</v>
      </c>
      <c r="B419" s="26"/>
      <c r="C419" s="26"/>
      <c r="D419" s="26">
        <f t="shared" si="7"/>
        <v>0</v>
      </c>
      <c r="E419" s="26"/>
    </row>
    <row r="420" ht="18.75" customHeight="1" spans="1:5">
      <c r="A420" s="36" t="s">
        <v>359</v>
      </c>
      <c r="B420" s="26"/>
      <c r="C420" s="26"/>
      <c r="D420" s="26">
        <f t="shared" si="7"/>
        <v>0</v>
      </c>
      <c r="E420" s="26"/>
    </row>
    <row r="421" ht="18.75" customHeight="1" spans="1:5">
      <c r="A421" s="37" t="s">
        <v>360</v>
      </c>
      <c r="B421" s="26"/>
      <c r="C421" s="26"/>
      <c r="D421" s="26">
        <f t="shared" si="7"/>
        <v>0</v>
      </c>
      <c r="E421" s="26"/>
    </row>
    <row r="422" ht="18.75" customHeight="1" spans="1:5">
      <c r="A422" s="37" t="s">
        <v>361</v>
      </c>
      <c r="B422" s="26"/>
      <c r="C422" s="26"/>
      <c r="D422" s="26">
        <f t="shared" si="7"/>
        <v>0</v>
      </c>
      <c r="E422" s="26"/>
    </row>
    <row r="423" ht="18.75" customHeight="1" spans="1:5">
      <c r="A423" s="37" t="s">
        <v>362</v>
      </c>
      <c r="B423" s="26">
        <f>SUM(B424:B428)</f>
        <v>0</v>
      </c>
      <c r="C423" s="26">
        <f>SUM(C424:C428)</f>
        <v>0</v>
      </c>
      <c r="D423" s="26">
        <f t="shared" si="7"/>
        <v>0</v>
      </c>
      <c r="E423" s="26"/>
    </row>
    <row r="424" ht="18.75" customHeight="1" spans="1:5">
      <c r="A424" s="36" t="s">
        <v>354</v>
      </c>
      <c r="B424" s="26"/>
      <c r="C424" s="26"/>
      <c r="D424" s="26">
        <f t="shared" si="7"/>
        <v>0</v>
      </c>
      <c r="E424" s="26"/>
    </row>
    <row r="425" ht="18.75" customHeight="1" spans="1:5">
      <c r="A425" s="36" t="s">
        <v>363</v>
      </c>
      <c r="B425" s="26"/>
      <c r="C425" s="26"/>
      <c r="D425" s="26">
        <f t="shared" si="7"/>
        <v>0</v>
      </c>
      <c r="E425" s="26"/>
    </row>
    <row r="426" ht="18.75" customHeight="1" spans="1:5">
      <c r="A426" s="36" t="s">
        <v>364</v>
      </c>
      <c r="B426" s="26"/>
      <c r="C426" s="26"/>
      <c r="D426" s="26">
        <f t="shared" si="7"/>
        <v>0</v>
      </c>
      <c r="E426" s="26"/>
    </row>
    <row r="427" ht="18.75" customHeight="1" spans="1:5">
      <c r="A427" s="37" t="s">
        <v>365</v>
      </c>
      <c r="B427" s="26"/>
      <c r="C427" s="26"/>
      <c r="D427" s="26">
        <f t="shared" si="7"/>
        <v>0</v>
      </c>
      <c r="E427" s="26"/>
    </row>
    <row r="428" ht="18.75" customHeight="1" spans="1:5">
      <c r="A428" s="37" t="s">
        <v>366</v>
      </c>
      <c r="B428" s="26"/>
      <c r="C428" s="26"/>
      <c r="D428" s="26">
        <f t="shared" si="7"/>
        <v>0</v>
      </c>
      <c r="E428" s="26"/>
    </row>
    <row r="429" ht="18.75" customHeight="1" spans="1:5">
      <c r="A429" s="37" t="s">
        <v>367</v>
      </c>
      <c r="B429" s="26">
        <f>SUM(B430:B434)</f>
        <v>736</v>
      </c>
      <c r="C429" s="26">
        <f>SUM(C430:C434)</f>
        <v>150</v>
      </c>
      <c r="D429" s="26">
        <f t="shared" si="7"/>
        <v>20.38</v>
      </c>
      <c r="E429" s="26"/>
    </row>
    <row r="430" ht="18.75" customHeight="1" spans="1:5">
      <c r="A430" s="26" t="s">
        <v>354</v>
      </c>
      <c r="B430" s="26"/>
      <c r="C430" s="26"/>
      <c r="D430" s="26">
        <f t="shared" si="7"/>
        <v>0</v>
      </c>
      <c r="E430" s="26"/>
    </row>
    <row r="431" ht="18.75" customHeight="1" spans="1:5">
      <c r="A431" s="36" t="s">
        <v>368</v>
      </c>
      <c r="B431" s="26"/>
      <c r="C431" s="40">
        <v>150</v>
      </c>
      <c r="D431" s="26">
        <f t="shared" si="7"/>
        <v>0</v>
      </c>
      <c r="E431" s="26"/>
    </row>
    <row r="432" ht="18.75" customHeight="1" spans="1:5">
      <c r="A432" s="36" t="s">
        <v>369</v>
      </c>
      <c r="B432" s="26"/>
      <c r="C432" s="26"/>
      <c r="D432" s="26">
        <f t="shared" si="7"/>
        <v>0</v>
      </c>
      <c r="E432" s="26"/>
    </row>
    <row r="433" ht="18.75" customHeight="1" spans="1:5">
      <c r="A433" s="36" t="s">
        <v>370</v>
      </c>
      <c r="B433" s="26"/>
      <c r="C433" s="26"/>
      <c r="D433" s="26">
        <f t="shared" si="7"/>
        <v>0</v>
      </c>
      <c r="E433" s="26"/>
    </row>
    <row r="434" ht="18.75" customHeight="1" spans="1:5">
      <c r="A434" s="37" t="s">
        <v>371</v>
      </c>
      <c r="B434" s="26">
        <v>736</v>
      </c>
      <c r="C434" s="26"/>
      <c r="D434" s="26">
        <f t="shared" si="7"/>
        <v>0</v>
      </c>
      <c r="E434" s="26"/>
    </row>
    <row r="435" ht="18.75" customHeight="1" spans="1:5">
      <c r="A435" s="37" t="s">
        <v>372</v>
      </c>
      <c r="B435" s="26">
        <f>SUM(B436:B439)</f>
        <v>0</v>
      </c>
      <c r="C435" s="26">
        <f>SUM(C436:C439)</f>
        <v>0</v>
      </c>
      <c r="D435" s="26">
        <f t="shared" si="7"/>
        <v>0</v>
      </c>
      <c r="E435" s="26"/>
    </row>
    <row r="436" ht="18.75" customHeight="1" spans="1:5">
      <c r="A436" s="37" t="s">
        <v>354</v>
      </c>
      <c r="B436" s="26"/>
      <c r="C436" s="26"/>
      <c r="D436" s="26">
        <f t="shared" si="7"/>
        <v>0</v>
      </c>
      <c r="E436" s="26"/>
    </row>
    <row r="437" ht="18.75" customHeight="1" spans="1:5">
      <c r="A437" s="36" t="s">
        <v>373</v>
      </c>
      <c r="B437" s="26"/>
      <c r="C437" s="26"/>
      <c r="D437" s="26">
        <f t="shared" si="7"/>
        <v>0</v>
      </c>
      <c r="E437" s="26"/>
    </row>
    <row r="438" ht="18.75" customHeight="1" spans="1:5">
      <c r="A438" s="36" t="s">
        <v>374</v>
      </c>
      <c r="B438" s="26"/>
      <c r="C438" s="26"/>
      <c r="D438" s="26">
        <f t="shared" si="7"/>
        <v>0</v>
      </c>
      <c r="E438" s="26"/>
    </row>
    <row r="439" ht="18.75" customHeight="1" spans="1:5">
      <c r="A439" s="36" t="s">
        <v>375</v>
      </c>
      <c r="B439" s="26"/>
      <c r="C439" s="26"/>
      <c r="D439" s="26">
        <f t="shared" si="7"/>
        <v>0</v>
      </c>
      <c r="E439" s="26"/>
    </row>
    <row r="440" ht="18.75" customHeight="1" spans="1:5">
      <c r="A440" s="37" t="s">
        <v>376</v>
      </c>
      <c r="B440" s="26">
        <f>SUM(B441:B444)</f>
        <v>0</v>
      </c>
      <c r="C440" s="26">
        <f>SUM(C441:C444)</f>
        <v>0</v>
      </c>
      <c r="D440" s="26">
        <f t="shared" si="7"/>
        <v>0</v>
      </c>
      <c r="E440" s="26"/>
    </row>
    <row r="441" ht="18.75" customHeight="1" spans="1:5">
      <c r="A441" s="37" t="s">
        <v>377</v>
      </c>
      <c r="B441" s="26"/>
      <c r="C441" s="26"/>
      <c r="D441" s="26">
        <f t="shared" si="7"/>
        <v>0</v>
      </c>
      <c r="E441" s="26"/>
    </row>
    <row r="442" ht="18.75" customHeight="1" spans="1:5">
      <c r="A442" s="37" t="s">
        <v>378</v>
      </c>
      <c r="B442" s="26"/>
      <c r="C442" s="26"/>
      <c r="D442" s="26">
        <f t="shared" si="7"/>
        <v>0</v>
      </c>
      <c r="E442" s="26"/>
    </row>
    <row r="443" ht="18.75" customHeight="1" spans="1:5">
      <c r="A443" s="37" t="s">
        <v>379</v>
      </c>
      <c r="B443" s="26"/>
      <c r="C443" s="26"/>
      <c r="D443" s="26">
        <f t="shared" si="7"/>
        <v>0</v>
      </c>
      <c r="E443" s="26"/>
    </row>
    <row r="444" ht="18.75" customHeight="1" spans="1:5">
      <c r="A444" s="37" t="s">
        <v>380</v>
      </c>
      <c r="B444" s="26"/>
      <c r="C444" s="26"/>
      <c r="D444" s="26">
        <f t="shared" si="7"/>
        <v>0</v>
      </c>
      <c r="E444" s="26"/>
    </row>
    <row r="445" ht="18.75" customHeight="1" spans="1:5">
      <c r="A445" s="36" t="s">
        <v>381</v>
      </c>
      <c r="B445" s="26">
        <f>SUM(B446:B451)</f>
        <v>0</v>
      </c>
      <c r="C445" s="26">
        <f>SUM(C446:C451)</f>
        <v>0</v>
      </c>
      <c r="D445" s="26">
        <f t="shared" si="7"/>
        <v>0</v>
      </c>
      <c r="E445" s="26"/>
    </row>
    <row r="446" ht="18.75" customHeight="1" spans="1:5">
      <c r="A446" s="36" t="s">
        <v>354</v>
      </c>
      <c r="B446" s="26"/>
      <c r="C446" s="26"/>
      <c r="D446" s="26">
        <f t="shared" si="7"/>
        <v>0</v>
      </c>
      <c r="E446" s="26"/>
    </row>
    <row r="447" ht="18.75" customHeight="1" spans="1:5">
      <c r="A447" s="37" t="s">
        <v>382</v>
      </c>
      <c r="B447" s="26"/>
      <c r="C447" s="26"/>
      <c r="D447" s="26">
        <f t="shared" si="7"/>
        <v>0</v>
      </c>
      <c r="E447" s="26"/>
    </row>
    <row r="448" ht="18.75" customHeight="1" spans="1:5">
      <c r="A448" s="37" t="s">
        <v>383</v>
      </c>
      <c r="B448" s="26"/>
      <c r="C448" s="26"/>
      <c r="D448" s="26">
        <f t="shared" si="7"/>
        <v>0</v>
      </c>
      <c r="E448" s="26"/>
    </row>
    <row r="449" ht="18.75" customHeight="1" spans="1:5">
      <c r="A449" s="37" t="s">
        <v>384</v>
      </c>
      <c r="B449" s="26"/>
      <c r="C449" s="26"/>
      <c r="D449" s="26">
        <f t="shared" si="7"/>
        <v>0</v>
      </c>
      <c r="E449" s="26"/>
    </row>
    <row r="450" ht="18.75" customHeight="1" spans="1:5">
      <c r="A450" s="36" t="s">
        <v>385</v>
      </c>
      <c r="B450" s="26"/>
      <c r="C450" s="26"/>
      <c r="D450" s="26">
        <f t="shared" si="7"/>
        <v>0</v>
      </c>
      <c r="E450" s="26"/>
    </row>
    <row r="451" ht="18.75" customHeight="1" spans="1:5">
      <c r="A451" s="36" t="s">
        <v>386</v>
      </c>
      <c r="B451" s="26"/>
      <c r="C451" s="26"/>
      <c r="D451" s="26">
        <f t="shared" si="7"/>
        <v>0</v>
      </c>
      <c r="E451" s="26"/>
    </row>
    <row r="452" ht="18.75" customHeight="1" spans="1:5">
      <c r="A452" s="36" t="s">
        <v>387</v>
      </c>
      <c r="B452" s="26">
        <f>SUM(B453:B455)</f>
        <v>0</v>
      </c>
      <c r="C452" s="26">
        <f>SUM(C453:C455)</f>
        <v>0</v>
      </c>
      <c r="D452" s="26">
        <f t="shared" si="7"/>
        <v>0</v>
      </c>
      <c r="E452" s="26"/>
    </row>
    <row r="453" ht="18.75" customHeight="1" spans="1:5">
      <c r="A453" s="37" t="s">
        <v>388</v>
      </c>
      <c r="B453" s="26"/>
      <c r="C453" s="26"/>
      <c r="D453" s="26">
        <f t="shared" ref="D453:D516" si="8">ROUND(IF(B453=0,0,C453/B453*100),2)</f>
        <v>0</v>
      </c>
      <c r="E453" s="26"/>
    </row>
    <row r="454" ht="18.75" customHeight="1" spans="1:5">
      <c r="A454" s="37" t="s">
        <v>389</v>
      </c>
      <c r="B454" s="26"/>
      <c r="C454" s="26"/>
      <c r="D454" s="26">
        <f t="shared" si="8"/>
        <v>0</v>
      </c>
      <c r="E454" s="26"/>
    </row>
    <row r="455" ht="18.75" customHeight="1" spans="1:5">
      <c r="A455" s="37" t="s">
        <v>390</v>
      </c>
      <c r="B455" s="26"/>
      <c r="C455" s="26"/>
      <c r="D455" s="26">
        <f t="shared" si="8"/>
        <v>0</v>
      </c>
      <c r="E455" s="26"/>
    </row>
    <row r="456" ht="18.75" customHeight="1" spans="1:5">
      <c r="A456" s="26" t="s">
        <v>391</v>
      </c>
      <c r="B456" s="26">
        <f>SUM(B457:B458)</f>
        <v>0</v>
      </c>
      <c r="C456" s="26">
        <f>SUM(C457:C458)</f>
        <v>0</v>
      </c>
      <c r="D456" s="26">
        <f t="shared" si="8"/>
        <v>0</v>
      </c>
      <c r="E456" s="26"/>
    </row>
    <row r="457" ht="18.75" customHeight="1" spans="1:5">
      <c r="A457" s="37" t="s">
        <v>392</v>
      </c>
      <c r="B457" s="26"/>
      <c r="C457" s="26"/>
      <c r="D457" s="26">
        <f t="shared" si="8"/>
        <v>0</v>
      </c>
      <c r="E457" s="26"/>
    </row>
    <row r="458" ht="18.75" customHeight="1" spans="1:5">
      <c r="A458" s="37" t="s">
        <v>393</v>
      </c>
      <c r="B458" s="26"/>
      <c r="C458" s="26"/>
      <c r="D458" s="26">
        <f t="shared" si="8"/>
        <v>0</v>
      </c>
      <c r="E458" s="26"/>
    </row>
    <row r="459" ht="18.75" customHeight="1" spans="1:5">
      <c r="A459" s="36" t="s">
        <v>394</v>
      </c>
      <c r="B459" s="26">
        <f>SUM(B460:B463)</f>
        <v>2073</v>
      </c>
      <c r="C459" s="26">
        <f>SUM(C460:C463)</f>
        <v>6050</v>
      </c>
      <c r="D459" s="26">
        <f t="shared" si="8"/>
        <v>291.85</v>
      </c>
      <c r="E459" s="26"/>
    </row>
    <row r="460" ht="18.75" customHeight="1" spans="1:5">
      <c r="A460" s="36" t="s">
        <v>395</v>
      </c>
      <c r="B460" s="26">
        <v>10</v>
      </c>
      <c r="C460" s="26">
        <v>200</v>
      </c>
      <c r="D460" s="26">
        <f t="shared" si="8"/>
        <v>2000</v>
      </c>
      <c r="E460" s="26"/>
    </row>
    <row r="461" ht="18.75" customHeight="1" spans="1:5">
      <c r="A461" s="37" t="s">
        <v>396</v>
      </c>
      <c r="B461" s="26">
        <v>0</v>
      </c>
      <c r="C461" s="26"/>
      <c r="D461" s="26">
        <f t="shared" si="8"/>
        <v>0</v>
      </c>
      <c r="E461" s="26"/>
    </row>
    <row r="462" ht="18.75" customHeight="1" spans="1:5">
      <c r="A462" s="37" t="s">
        <v>397</v>
      </c>
      <c r="B462" s="26">
        <v>0</v>
      </c>
      <c r="C462" s="26"/>
      <c r="D462" s="26">
        <f t="shared" si="8"/>
        <v>0</v>
      </c>
      <c r="E462" s="26"/>
    </row>
    <row r="463" ht="18.75" customHeight="1" spans="1:5">
      <c r="A463" s="37" t="s">
        <v>398</v>
      </c>
      <c r="B463" s="26">
        <v>2063</v>
      </c>
      <c r="C463" s="40">
        <f>5800+50</f>
        <v>5850</v>
      </c>
      <c r="D463" s="26">
        <f t="shared" si="8"/>
        <v>283.57</v>
      </c>
      <c r="E463" s="26"/>
    </row>
    <row r="464" ht="18.75" customHeight="1" spans="1:5">
      <c r="A464" s="26" t="s">
        <v>399</v>
      </c>
      <c r="B464" s="26">
        <f>B465+B481+B489+B500+B509+B516</f>
        <v>50</v>
      </c>
      <c r="C464" s="26">
        <f>C465+C481+C489+C500+C509+C516</f>
        <v>22</v>
      </c>
      <c r="D464" s="26">
        <f t="shared" si="8"/>
        <v>44</v>
      </c>
      <c r="E464" s="26"/>
    </row>
    <row r="465" ht="18.75" customHeight="1" spans="1:5">
      <c r="A465" s="26" t="s">
        <v>400</v>
      </c>
      <c r="B465" s="26">
        <f>SUM(B466:B480)</f>
        <v>2</v>
      </c>
      <c r="C465" s="26">
        <f>SUM(C466:C480)</f>
        <v>7</v>
      </c>
      <c r="D465" s="26">
        <f t="shared" si="8"/>
        <v>350</v>
      </c>
      <c r="E465" s="26"/>
    </row>
    <row r="466" ht="18.75" customHeight="1" spans="1:5">
      <c r="A466" s="26" t="s">
        <v>94</v>
      </c>
      <c r="B466" s="26"/>
      <c r="C466" s="26"/>
      <c r="D466" s="26">
        <f t="shared" si="8"/>
        <v>0</v>
      </c>
      <c r="E466" s="26"/>
    </row>
    <row r="467" ht="18.75" customHeight="1" spans="1:5">
      <c r="A467" s="26" t="s">
        <v>95</v>
      </c>
      <c r="B467" s="26"/>
      <c r="C467" s="26"/>
      <c r="D467" s="26">
        <f t="shared" si="8"/>
        <v>0</v>
      </c>
      <c r="E467" s="26"/>
    </row>
    <row r="468" ht="18.75" customHeight="1" spans="1:5">
      <c r="A468" s="26" t="s">
        <v>96</v>
      </c>
      <c r="B468" s="26"/>
      <c r="C468" s="26"/>
      <c r="D468" s="26">
        <f t="shared" si="8"/>
        <v>0</v>
      </c>
      <c r="E468" s="26"/>
    </row>
    <row r="469" ht="18.75" customHeight="1" spans="1:5">
      <c r="A469" s="26" t="s">
        <v>401</v>
      </c>
      <c r="B469" s="26"/>
      <c r="C469" s="26"/>
      <c r="D469" s="26">
        <f t="shared" si="8"/>
        <v>0</v>
      </c>
      <c r="E469" s="26"/>
    </row>
    <row r="470" ht="18.75" customHeight="1" spans="1:5">
      <c r="A470" s="26" t="s">
        <v>402</v>
      </c>
      <c r="B470" s="26"/>
      <c r="C470" s="26"/>
      <c r="D470" s="26">
        <f t="shared" si="8"/>
        <v>0</v>
      </c>
      <c r="E470" s="26"/>
    </row>
    <row r="471" ht="18.75" customHeight="1" spans="1:5">
      <c r="A471" s="26" t="s">
        <v>403</v>
      </c>
      <c r="B471" s="26"/>
      <c r="C471" s="26"/>
      <c r="D471" s="26">
        <f t="shared" si="8"/>
        <v>0</v>
      </c>
      <c r="E471" s="26"/>
    </row>
    <row r="472" ht="18.75" customHeight="1" spans="1:5">
      <c r="A472" s="26" t="s">
        <v>404</v>
      </c>
      <c r="B472" s="26"/>
      <c r="C472" s="26"/>
      <c r="D472" s="26">
        <f t="shared" si="8"/>
        <v>0</v>
      </c>
      <c r="E472" s="26"/>
    </row>
    <row r="473" ht="18.75" customHeight="1" spans="1:5">
      <c r="A473" s="26" t="s">
        <v>405</v>
      </c>
      <c r="B473" s="26"/>
      <c r="C473" s="26"/>
      <c r="D473" s="26">
        <f t="shared" si="8"/>
        <v>0</v>
      </c>
      <c r="E473" s="26"/>
    </row>
    <row r="474" ht="18.75" customHeight="1" spans="1:5">
      <c r="A474" s="26" t="s">
        <v>406</v>
      </c>
      <c r="B474" s="26"/>
      <c r="C474" s="26">
        <v>5</v>
      </c>
      <c r="D474" s="26">
        <f t="shared" si="8"/>
        <v>0</v>
      </c>
      <c r="E474" s="26"/>
    </row>
    <row r="475" ht="18.75" customHeight="1" spans="1:5">
      <c r="A475" s="26" t="s">
        <v>407</v>
      </c>
      <c r="B475" s="26"/>
      <c r="C475" s="26"/>
      <c r="D475" s="26">
        <f t="shared" si="8"/>
        <v>0</v>
      </c>
      <c r="E475" s="26"/>
    </row>
    <row r="476" ht="18.75" customHeight="1" spans="1:5">
      <c r="A476" s="26" t="s">
        <v>408</v>
      </c>
      <c r="B476" s="26"/>
      <c r="C476" s="26"/>
      <c r="D476" s="26">
        <f t="shared" si="8"/>
        <v>0</v>
      </c>
      <c r="E476" s="26"/>
    </row>
    <row r="477" ht="18.75" customHeight="1" spans="1:5">
      <c r="A477" s="26" t="s">
        <v>409</v>
      </c>
      <c r="B477" s="26"/>
      <c r="C477" s="26"/>
      <c r="D477" s="26">
        <f t="shared" si="8"/>
        <v>0</v>
      </c>
      <c r="E477" s="26"/>
    </row>
    <row r="478" ht="18.75" customHeight="1" spans="1:5">
      <c r="A478" s="40" t="s">
        <v>410</v>
      </c>
      <c r="B478" s="26"/>
      <c r="C478" s="26"/>
      <c r="D478" s="26">
        <f t="shared" si="8"/>
        <v>0</v>
      </c>
      <c r="E478" s="26"/>
    </row>
    <row r="479" ht="18.75" customHeight="1" spans="1:5">
      <c r="A479" s="26" t="s">
        <v>411</v>
      </c>
      <c r="B479" s="26"/>
      <c r="C479" s="26"/>
      <c r="D479" s="26">
        <f t="shared" si="8"/>
        <v>0</v>
      </c>
      <c r="E479" s="26"/>
    </row>
    <row r="480" ht="18.75" customHeight="1" spans="1:5">
      <c r="A480" s="26" t="s">
        <v>412</v>
      </c>
      <c r="B480" s="26">
        <v>2</v>
      </c>
      <c r="C480" s="26">
        <v>2</v>
      </c>
      <c r="D480" s="26">
        <f t="shared" si="8"/>
        <v>100</v>
      </c>
      <c r="E480" s="26"/>
    </row>
    <row r="481" ht="18.75" customHeight="1" spans="1:5">
      <c r="A481" s="26" t="s">
        <v>413</v>
      </c>
      <c r="B481" s="26">
        <f>SUM(B482:B488)</f>
        <v>0</v>
      </c>
      <c r="C481" s="26">
        <f>SUM(C482:C488)</f>
        <v>0</v>
      </c>
      <c r="D481" s="26">
        <f t="shared" si="8"/>
        <v>0</v>
      </c>
      <c r="E481" s="26"/>
    </row>
    <row r="482" ht="18.75" customHeight="1" spans="1:5">
      <c r="A482" s="26" t="s">
        <v>94</v>
      </c>
      <c r="B482" s="26"/>
      <c r="C482" s="26"/>
      <c r="D482" s="26">
        <f t="shared" si="8"/>
        <v>0</v>
      </c>
      <c r="E482" s="26"/>
    </row>
    <row r="483" ht="18.75" customHeight="1" spans="1:5">
      <c r="A483" s="26" t="s">
        <v>95</v>
      </c>
      <c r="B483" s="26"/>
      <c r="C483" s="26"/>
      <c r="D483" s="26">
        <f t="shared" si="8"/>
        <v>0</v>
      </c>
      <c r="E483" s="26"/>
    </row>
    <row r="484" ht="18.75" customHeight="1" spans="1:5">
      <c r="A484" s="26" t="s">
        <v>96</v>
      </c>
      <c r="B484" s="26"/>
      <c r="C484" s="26"/>
      <c r="D484" s="26">
        <f t="shared" si="8"/>
        <v>0</v>
      </c>
      <c r="E484" s="26"/>
    </row>
    <row r="485" ht="18.75" customHeight="1" spans="1:5">
      <c r="A485" s="26" t="s">
        <v>414</v>
      </c>
      <c r="B485" s="26"/>
      <c r="C485" s="26"/>
      <c r="D485" s="26">
        <f t="shared" si="8"/>
        <v>0</v>
      </c>
      <c r="E485" s="26"/>
    </row>
    <row r="486" ht="18.75" customHeight="1" spans="1:5">
      <c r="A486" s="26" t="s">
        <v>415</v>
      </c>
      <c r="B486" s="26"/>
      <c r="C486" s="26"/>
      <c r="D486" s="26">
        <f t="shared" si="8"/>
        <v>0</v>
      </c>
      <c r="E486" s="26"/>
    </row>
    <row r="487" ht="18.75" customHeight="1" spans="1:5">
      <c r="A487" s="26" t="s">
        <v>416</v>
      </c>
      <c r="B487" s="26"/>
      <c r="C487" s="26"/>
      <c r="D487" s="26">
        <f t="shared" si="8"/>
        <v>0</v>
      </c>
      <c r="E487" s="26"/>
    </row>
    <row r="488" ht="18.75" customHeight="1" spans="1:5">
      <c r="A488" s="26" t="s">
        <v>417</v>
      </c>
      <c r="B488" s="26"/>
      <c r="C488" s="26"/>
      <c r="D488" s="26">
        <f t="shared" si="8"/>
        <v>0</v>
      </c>
      <c r="E488" s="26"/>
    </row>
    <row r="489" ht="18.75" customHeight="1" spans="1:5">
      <c r="A489" s="26" t="s">
        <v>418</v>
      </c>
      <c r="B489" s="26">
        <f>SUM(B490:B499)</f>
        <v>48</v>
      </c>
      <c r="C489" s="26">
        <f>SUM(C490:C499)</f>
        <v>15</v>
      </c>
      <c r="D489" s="26">
        <f t="shared" si="8"/>
        <v>31.25</v>
      </c>
      <c r="E489" s="26"/>
    </row>
    <row r="490" ht="18.75" customHeight="1" spans="1:5">
      <c r="A490" s="26" t="s">
        <v>94</v>
      </c>
      <c r="B490" s="26"/>
      <c r="C490" s="26"/>
      <c r="D490" s="26">
        <f t="shared" si="8"/>
        <v>0</v>
      </c>
      <c r="E490" s="26"/>
    </row>
    <row r="491" ht="18.75" customHeight="1" spans="1:5">
      <c r="A491" s="26" t="s">
        <v>95</v>
      </c>
      <c r="B491" s="26"/>
      <c r="C491" s="26"/>
      <c r="D491" s="26">
        <f t="shared" si="8"/>
        <v>0</v>
      </c>
      <c r="E491" s="26"/>
    </row>
    <row r="492" ht="18.75" customHeight="1" spans="1:5">
      <c r="A492" s="26" t="s">
        <v>96</v>
      </c>
      <c r="B492" s="26"/>
      <c r="C492" s="26"/>
      <c r="D492" s="26">
        <f t="shared" si="8"/>
        <v>0</v>
      </c>
      <c r="E492" s="26"/>
    </row>
    <row r="493" ht="18.75" customHeight="1" spans="1:5">
      <c r="A493" s="26" t="s">
        <v>419</v>
      </c>
      <c r="B493" s="26"/>
      <c r="C493" s="26"/>
      <c r="D493" s="26">
        <f t="shared" si="8"/>
        <v>0</v>
      </c>
      <c r="E493" s="26"/>
    </row>
    <row r="494" ht="18.75" customHeight="1" spans="1:5">
      <c r="A494" s="26" t="s">
        <v>420</v>
      </c>
      <c r="B494" s="26"/>
      <c r="C494" s="26"/>
      <c r="D494" s="26">
        <f t="shared" si="8"/>
        <v>0</v>
      </c>
      <c r="E494" s="26"/>
    </row>
    <row r="495" ht="18.75" customHeight="1" spans="1:5">
      <c r="A495" s="26" t="s">
        <v>421</v>
      </c>
      <c r="B495" s="26"/>
      <c r="C495" s="26"/>
      <c r="D495" s="26">
        <f t="shared" si="8"/>
        <v>0</v>
      </c>
      <c r="E495" s="26"/>
    </row>
    <row r="496" ht="18.75" customHeight="1" spans="1:5">
      <c r="A496" s="26" t="s">
        <v>422</v>
      </c>
      <c r="B496" s="26"/>
      <c r="C496" s="26"/>
      <c r="D496" s="26">
        <f t="shared" si="8"/>
        <v>0</v>
      </c>
      <c r="E496" s="26"/>
    </row>
    <row r="497" ht="18.75" customHeight="1" spans="1:5">
      <c r="A497" s="26" t="s">
        <v>423</v>
      </c>
      <c r="B497" s="26">
        <v>10</v>
      </c>
      <c r="C497" s="26">
        <v>15</v>
      </c>
      <c r="D497" s="26">
        <f t="shared" si="8"/>
        <v>150</v>
      </c>
      <c r="E497" s="26"/>
    </row>
    <row r="498" ht="18.75" customHeight="1" spans="1:5">
      <c r="A498" s="26" t="s">
        <v>424</v>
      </c>
      <c r="B498" s="26">
        <v>0</v>
      </c>
      <c r="C498" s="26"/>
      <c r="D498" s="26">
        <f t="shared" si="8"/>
        <v>0</v>
      </c>
      <c r="E498" s="26"/>
    </row>
    <row r="499" ht="18.75" customHeight="1" spans="1:5">
      <c r="A499" s="26" t="s">
        <v>425</v>
      </c>
      <c r="B499" s="26">
        <v>38</v>
      </c>
      <c r="C499" s="26"/>
      <c r="D499" s="26">
        <f t="shared" si="8"/>
        <v>0</v>
      </c>
      <c r="E499" s="26"/>
    </row>
    <row r="500" ht="18.75" customHeight="1" spans="1:5">
      <c r="A500" s="26" t="s">
        <v>426</v>
      </c>
      <c r="B500" s="26">
        <f>SUM(B501:B508)</f>
        <v>0</v>
      </c>
      <c r="C500" s="26">
        <f>SUM(C501:C508)</f>
        <v>0</v>
      </c>
      <c r="D500" s="26">
        <f t="shared" si="8"/>
        <v>0</v>
      </c>
      <c r="E500" s="26"/>
    </row>
    <row r="501" ht="18.75" customHeight="1" spans="1:5">
      <c r="A501" s="40" t="s">
        <v>94</v>
      </c>
      <c r="B501" s="26"/>
      <c r="C501" s="26"/>
      <c r="D501" s="26">
        <f t="shared" si="8"/>
        <v>0</v>
      </c>
      <c r="E501" s="26"/>
    </row>
    <row r="502" ht="18.75" customHeight="1" spans="1:5">
      <c r="A502" s="40" t="s">
        <v>427</v>
      </c>
      <c r="B502" s="26"/>
      <c r="C502" s="26"/>
      <c r="D502" s="26">
        <f t="shared" si="8"/>
        <v>0</v>
      </c>
      <c r="E502" s="26"/>
    </row>
    <row r="503" ht="18.75" customHeight="1" spans="1:5">
      <c r="A503" s="40" t="s">
        <v>96</v>
      </c>
      <c r="B503" s="26"/>
      <c r="C503" s="26"/>
      <c r="D503" s="26">
        <f t="shared" si="8"/>
        <v>0</v>
      </c>
      <c r="E503" s="26"/>
    </row>
    <row r="504" ht="18.75" customHeight="1" spans="1:5">
      <c r="A504" s="40" t="s">
        <v>428</v>
      </c>
      <c r="B504" s="26"/>
      <c r="C504" s="26"/>
      <c r="D504" s="26">
        <f t="shared" si="8"/>
        <v>0</v>
      </c>
      <c r="E504" s="26"/>
    </row>
    <row r="505" ht="18.75" customHeight="1" spans="1:5">
      <c r="A505" s="40" t="s">
        <v>429</v>
      </c>
      <c r="B505" s="26"/>
      <c r="C505" s="26"/>
      <c r="D505" s="26">
        <f t="shared" si="8"/>
        <v>0</v>
      </c>
      <c r="E505" s="26"/>
    </row>
    <row r="506" ht="18.75" customHeight="1" spans="1:5">
      <c r="A506" s="40" t="s">
        <v>430</v>
      </c>
      <c r="B506" s="26"/>
      <c r="C506" s="26"/>
      <c r="D506" s="26">
        <f t="shared" si="8"/>
        <v>0</v>
      </c>
      <c r="E506" s="26"/>
    </row>
    <row r="507" ht="18.75" customHeight="1" spans="1:5">
      <c r="A507" s="40" t="s">
        <v>431</v>
      </c>
      <c r="B507" s="26"/>
      <c r="C507" s="26"/>
      <c r="D507" s="26">
        <f t="shared" si="8"/>
        <v>0</v>
      </c>
      <c r="E507" s="26"/>
    </row>
    <row r="508" ht="18.75" customHeight="1" spans="1:5">
      <c r="A508" s="40" t="s">
        <v>432</v>
      </c>
      <c r="B508" s="26"/>
      <c r="C508" s="26"/>
      <c r="D508" s="26">
        <f t="shared" si="8"/>
        <v>0</v>
      </c>
      <c r="E508" s="26"/>
    </row>
    <row r="509" ht="18.75" customHeight="1" spans="1:5">
      <c r="A509" s="40" t="s">
        <v>433</v>
      </c>
      <c r="B509" s="26">
        <f>SUM(B510:B515)</f>
        <v>0</v>
      </c>
      <c r="C509" s="26">
        <f>SUM(C510:C515)</f>
        <v>0</v>
      </c>
      <c r="D509" s="26">
        <f t="shared" si="8"/>
        <v>0</v>
      </c>
      <c r="E509" s="26"/>
    </row>
    <row r="510" ht="18.75" customHeight="1" spans="1:5">
      <c r="A510" s="40" t="s">
        <v>94</v>
      </c>
      <c r="B510" s="26"/>
      <c r="C510" s="26"/>
      <c r="D510" s="26">
        <f t="shared" si="8"/>
        <v>0</v>
      </c>
      <c r="E510" s="26"/>
    </row>
    <row r="511" ht="18.75" customHeight="1" spans="1:5">
      <c r="A511" s="40" t="s">
        <v>95</v>
      </c>
      <c r="B511" s="26"/>
      <c r="C511" s="26"/>
      <c r="D511" s="26">
        <f t="shared" si="8"/>
        <v>0</v>
      </c>
      <c r="E511" s="26"/>
    </row>
    <row r="512" ht="18.75" customHeight="1" spans="1:5">
      <c r="A512" s="40" t="s">
        <v>96</v>
      </c>
      <c r="B512" s="26"/>
      <c r="C512" s="26"/>
      <c r="D512" s="26">
        <f t="shared" si="8"/>
        <v>0</v>
      </c>
      <c r="E512" s="26"/>
    </row>
    <row r="513" ht="18.75" customHeight="1" spans="1:5">
      <c r="A513" s="40" t="s">
        <v>434</v>
      </c>
      <c r="B513" s="26"/>
      <c r="C513" s="26"/>
      <c r="D513" s="26">
        <f t="shared" si="8"/>
        <v>0</v>
      </c>
      <c r="E513" s="26"/>
    </row>
    <row r="514" ht="18.75" customHeight="1" spans="1:5">
      <c r="A514" s="40" t="s">
        <v>435</v>
      </c>
      <c r="B514" s="26"/>
      <c r="C514" s="26"/>
      <c r="D514" s="26">
        <f t="shared" si="8"/>
        <v>0</v>
      </c>
      <c r="E514" s="26"/>
    </row>
    <row r="515" ht="18.75" customHeight="1" spans="1:5">
      <c r="A515" s="40" t="s">
        <v>436</v>
      </c>
      <c r="B515" s="26"/>
      <c r="C515" s="26"/>
      <c r="D515" s="26">
        <f t="shared" si="8"/>
        <v>0</v>
      </c>
      <c r="E515" s="26"/>
    </row>
    <row r="516" ht="18.75" customHeight="1" spans="1:5">
      <c r="A516" s="26" t="s">
        <v>437</v>
      </c>
      <c r="B516" s="26">
        <f>SUM(B517:B519)</f>
        <v>0</v>
      </c>
      <c r="C516" s="26">
        <f>SUM(C517:C519)</f>
        <v>0</v>
      </c>
      <c r="D516" s="26">
        <f t="shared" si="8"/>
        <v>0</v>
      </c>
      <c r="E516" s="26"/>
    </row>
    <row r="517" ht="18.75" customHeight="1" spans="1:5">
      <c r="A517" s="26" t="s">
        <v>438</v>
      </c>
      <c r="B517" s="26"/>
      <c r="C517" s="26"/>
      <c r="D517" s="26">
        <f t="shared" ref="D517:D580" si="9">ROUND(IF(B517=0,0,C517/B517*100),2)</f>
        <v>0</v>
      </c>
      <c r="E517" s="26"/>
    </row>
    <row r="518" ht="18.75" customHeight="1" spans="1:5">
      <c r="A518" s="26" t="s">
        <v>439</v>
      </c>
      <c r="B518" s="26"/>
      <c r="C518" s="26"/>
      <c r="D518" s="26">
        <f t="shared" si="9"/>
        <v>0</v>
      </c>
      <c r="E518" s="26"/>
    </row>
    <row r="519" ht="18.75" customHeight="1" spans="1:5">
      <c r="A519" s="26" t="s">
        <v>440</v>
      </c>
      <c r="B519" s="26"/>
      <c r="C519" s="26"/>
      <c r="D519" s="26">
        <f t="shared" si="9"/>
        <v>0</v>
      </c>
      <c r="E519" s="26"/>
    </row>
    <row r="520" ht="18.75" customHeight="1" spans="1:5">
      <c r="A520" s="26" t="s">
        <v>441</v>
      </c>
      <c r="B520" s="26">
        <f>B521+B535+B543+B545+B554+B558+B568+B576+B583+B590+B599+B604+B607+B610+B613+B616+B619+B623+B628+B636</f>
        <v>239</v>
      </c>
      <c r="C520" s="26">
        <f>C521+C535+C543+C545+C554+C558+C568+C576+C583+C590+C599+C604+C607+C610+C613+C616+C619+C623+C628+C636</f>
        <v>268</v>
      </c>
      <c r="D520" s="26">
        <f t="shared" si="9"/>
        <v>112.13</v>
      </c>
      <c r="E520" s="26"/>
    </row>
    <row r="521" ht="18.75" customHeight="1" spans="1:5">
      <c r="A521" s="26" t="s">
        <v>442</v>
      </c>
      <c r="B521" s="26">
        <f>SUM(B522:B534)</f>
        <v>237</v>
      </c>
      <c r="C521" s="26">
        <f>SUM(C522:C534)</f>
        <v>265</v>
      </c>
      <c r="D521" s="26">
        <f t="shared" si="9"/>
        <v>111.81</v>
      </c>
      <c r="E521" s="26"/>
    </row>
    <row r="522" ht="18.75" customHeight="1" spans="1:5">
      <c r="A522" s="26" t="s">
        <v>94</v>
      </c>
      <c r="B522" s="26">
        <v>196</v>
      </c>
      <c r="C522" s="26">
        <v>217</v>
      </c>
      <c r="D522" s="26">
        <f t="shared" si="9"/>
        <v>110.71</v>
      </c>
      <c r="E522" s="26"/>
    </row>
    <row r="523" ht="18.75" customHeight="1" spans="1:5">
      <c r="A523" s="26" t="s">
        <v>95</v>
      </c>
      <c r="B523" s="26"/>
      <c r="C523" s="26"/>
      <c r="D523" s="26">
        <f t="shared" si="9"/>
        <v>0</v>
      </c>
      <c r="E523" s="26"/>
    </row>
    <row r="524" ht="18.75" customHeight="1" spans="1:5">
      <c r="A524" s="26" t="s">
        <v>96</v>
      </c>
      <c r="B524" s="26"/>
      <c r="C524" s="26"/>
      <c r="D524" s="26">
        <f t="shared" si="9"/>
        <v>0</v>
      </c>
      <c r="E524" s="26"/>
    </row>
    <row r="525" ht="18.75" customHeight="1" spans="1:5">
      <c r="A525" s="26" t="s">
        <v>443</v>
      </c>
      <c r="B525" s="26"/>
      <c r="C525" s="26"/>
      <c r="D525" s="26">
        <f t="shared" si="9"/>
        <v>0</v>
      </c>
      <c r="E525" s="26"/>
    </row>
    <row r="526" ht="18.75" customHeight="1" spans="1:5">
      <c r="A526" s="26" t="s">
        <v>444</v>
      </c>
      <c r="B526" s="26"/>
      <c r="C526" s="26"/>
      <c r="D526" s="26">
        <f t="shared" si="9"/>
        <v>0</v>
      </c>
      <c r="E526" s="26"/>
    </row>
    <row r="527" ht="18.75" customHeight="1" spans="1:5">
      <c r="A527" s="26" t="s">
        <v>445</v>
      </c>
      <c r="B527" s="26"/>
      <c r="C527" s="26"/>
      <c r="D527" s="26">
        <f t="shared" si="9"/>
        <v>0</v>
      </c>
      <c r="E527" s="26"/>
    </row>
    <row r="528" ht="18.75" customHeight="1" spans="1:5">
      <c r="A528" s="26" t="s">
        <v>446</v>
      </c>
      <c r="B528" s="26"/>
      <c r="C528" s="26"/>
      <c r="D528" s="26">
        <f t="shared" si="9"/>
        <v>0</v>
      </c>
      <c r="E528" s="26"/>
    </row>
    <row r="529" ht="18.75" customHeight="1" spans="1:5">
      <c r="A529" s="26" t="s">
        <v>136</v>
      </c>
      <c r="B529" s="26"/>
      <c r="C529" s="26"/>
      <c r="D529" s="26">
        <f t="shared" si="9"/>
        <v>0</v>
      </c>
      <c r="E529" s="26"/>
    </row>
    <row r="530" ht="18.75" customHeight="1" spans="1:5">
      <c r="A530" s="26" t="s">
        <v>447</v>
      </c>
      <c r="B530" s="26"/>
      <c r="C530" s="26"/>
      <c r="D530" s="26">
        <f t="shared" si="9"/>
        <v>0</v>
      </c>
      <c r="E530" s="26"/>
    </row>
    <row r="531" ht="18.75" customHeight="1" spans="1:5">
      <c r="A531" s="26" t="s">
        <v>448</v>
      </c>
      <c r="B531" s="26"/>
      <c r="C531" s="26"/>
      <c r="D531" s="26">
        <f t="shared" si="9"/>
        <v>0</v>
      </c>
      <c r="E531" s="26"/>
    </row>
    <row r="532" ht="18.75" customHeight="1" spans="1:5">
      <c r="A532" s="26" t="s">
        <v>449</v>
      </c>
      <c r="B532" s="26"/>
      <c r="C532" s="26"/>
      <c r="D532" s="26">
        <f t="shared" si="9"/>
        <v>0</v>
      </c>
      <c r="E532" s="26"/>
    </row>
    <row r="533" ht="18.75" customHeight="1" spans="1:5">
      <c r="A533" s="26" t="s">
        <v>450</v>
      </c>
      <c r="B533" s="26"/>
      <c r="C533" s="26"/>
      <c r="D533" s="26">
        <f t="shared" si="9"/>
        <v>0</v>
      </c>
      <c r="E533" s="26"/>
    </row>
    <row r="534" ht="18.75" customHeight="1" spans="1:5">
      <c r="A534" s="26" t="s">
        <v>451</v>
      </c>
      <c r="B534" s="26">
        <v>41</v>
      </c>
      <c r="C534" s="26">
        <v>48</v>
      </c>
      <c r="D534" s="26">
        <f t="shared" si="9"/>
        <v>117.07</v>
      </c>
      <c r="E534" s="26"/>
    </row>
    <row r="535" ht="18.75" customHeight="1" spans="1:5">
      <c r="A535" s="26" t="s">
        <v>452</v>
      </c>
      <c r="B535" s="26">
        <f>SUM(B536:B542)</f>
        <v>2</v>
      </c>
      <c r="C535" s="26">
        <f>SUM(C536:C542)</f>
        <v>3</v>
      </c>
      <c r="D535" s="26">
        <f t="shared" si="9"/>
        <v>150</v>
      </c>
      <c r="E535" s="26"/>
    </row>
    <row r="536" ht="18.75" customHeight="1" spans="1:5">
      <c r="A536" s="26" t="s">
        <v>94</v>
      </c>
      <c r="B536" s="26"/>
      <c r="C536" s="26">
        <v>3</v>
      </c>
      <c r="D536" s="26">
        <f t="shared" si="9"/>
        <v>0</v>
      </c>
      <c r="E536" s="26"/>
    </row>
    <row r="537" ht="18.75" customHeight="1" spans="1:5">
      <c r="A537" s="26" t="s">
        <v>95</v>
      </c>
      <c r="B537" s="26"/>
      <c r="C537" s="26"/>
      <c r="D537" s="26">
        <f t="shared" si="9"/>
        <v>0</v>
      </c>
      <c r="E537" s="26"/>
    </row>
    <row r="538" ht="18.75" customHeight="1" spans="1:5">
      <c r="A538" s="26" t="s">
        <v>96</v>
      </c>
      <c r="B538" s="26"/>
      <c r="C538" s="26"/>
      <c r="D538" s="26">
        <f t="shared" si="9"/>
        <v>0</v>
      </c>
      <c r="E538" s="26"/>
    </row>
    <row r="539" ht="18.75" customHeight="1" spans="1:5">
      <c r="A539" s="26" t="s">
        <v>453</v>
      </c>
      <c r="B539" s="26"/>
      <c r="C539" s="26"/>
      <c r="D539" s="26">
        <f t="shared" si="9"/>
        <v>0</v>
      </c>
      <c r="E539" s="26"/>
    </row>
    <row r="540" ht="18.75" customHeight="1" spans="1:5">
      <c r="A540" s="26" t="s">
        <v>454</v>
      </c>
      <c r="B540" s="26"/>
      <c r="C540" s="26"/>
      <c r="D540" s="26">
        <f t="shared" si="9"/>
        <v>0</v>
      </c>
      <c r="E540" s="26"/>
    </row>
    <row r="541" ht="18.75" customHeight="1" spans="1:5">
      <c r="A541" s="26" t="s">
        <v>455</v>
      </c>
      <c r="B541" s="26"/>
      <c r="C541" s="26"/>
      <c r="D541" s="26">
        <f t="shared" si="9"/>
        <v>0</v>
      </c>
      <c r="E541" s="26"/>
    </row>
    <row r="542" ht="18.75" customHeight="1" spans="1:5">
      <c r="A542" s="26" t="s">
        <v>456</v>
      </c>
      <c r="B542" s="26">
        <v>2</v>
      </c>
      <c r="C542" s="26"/>
      <c r="D542" s="26">
        <f t="shared" si="9"/>
        <v>0</v>
      </c>
      <c r="E542" s="26"/>
    </row>
    <row r="543" ht="18.75" customHeight="1" spans="1:5">
      <c r="A543" s="26" t="s">
        <v>457</v>
      </c>
      <c r="B543" s="26">
        <f>B544</f>
        <v>0</v>
      </c>
      <c r="C543" s="26">
        <f>C544</f>
        <v>0</v>
      </c>
      <c r="D543" s="26">
        <f t="shared" si="9"/>
        <v>0</v>
      </c>
      <c r="E543" s="26"/>
    </row>
    <row r="544" ht="18.75" customHeight="1" spans="1:5">
      <c r="A544" s="26" t="s">
        <v>458</v>
      </c>
      <c r="B544" s="26"/>
      <c r="C544" s="26"/>
      <c r="D544" s="26">
        <f t="shared" si="9"/>
        <v>0</v>
      </c>
      <c r="E544" s="26"/>
    </row>
    <row r="545" ht="18.75" customHeight="1" spans="1:5">
      <c r="A545" s="26" t="s">
        <v>459</v>
      </c>
      <c r="B545" s="26">
        <f>SUM(B546:B553)</f>
        <v>0</v>
      </c>
      <c r="C545" s="26">
        <f>SUM(C546:C553)</f>
        <v>0</v>
      </c>
      <c r="D545" s="26">
        <f t="shared" si="9"/>
        <v>0</v>
      </c>
      <c r="E545" s="26"/>
    </row>
    <row r="546" ht="18.75" customHeight="1" spans="1:5">
      <c r="A546" s="26" t="s">
        <v>460</v>
      </c>
      <c r="B546" s="26"/>
      <c r="C546" s="26"/>
      <c r="D546" s="26">
        <f t="shared" si="9"/>
        <v>0</v>
      </c>
      <c r="E546" s="26"/>
    </row>
    <row r="547" ht="18.75" customHeight="1" spans="1:5">
      <c r="A547" s="26" t="s">
        <v>461</v>
      </c>
      <c r="B547" s="26"/>
      <c r="C547" s="26"/>
      <c r="D547" s="26">
        <f t="shared" si="9"/>
        <v>0</v>
      </c>
      <c r="E547" s="26"/>
    </row>
    <row r="548" ht="18.75" customHeight="1" spans="1:5">
      <c r="A548" s="26" t="s">
        <v>462</v>
      </c>
      <c r="B548" s="26"/>
      <c r="C548" s="26"/>
      <c r="D548" s="26">
        <f t="shared" si="9"/>
        <v>0</v>
      </c>
      <c r="E548" s="26"/>
    </row>
    <row r="549" ht="18.75" customHeight="1" spans="1:5">
      <c r="A549" s="26" t="s">
        <v>463</v>
      </c>
      <c r="B549" s="26"/>
      <c r="C549" s="26"/>
      <c r="D549" s="26">
        <f t="shared" si="9"/>
        <v>0</v>
      </c>
      <c r="E549" s="26"/>
    </row>
    <row r="550" ht="18.75" customHeight="1" spans="1:5">
      <c r="A550" s="26" t="s">
        <v>464</v>
      </c>
      <c r="B550" s="26"/>
      <c r="C550" s="26"/>
      <c r="D550" s="26">
        <f t="shared" si="9"/>
        <v>0</v>
      </c>
      <c r="E550" s="26"/>
    </row>
    <row r="551" ht="18.75" customHeight="1" spans="1:5">
      <c r="A551" s="26" t="s">
        <v>465</v>
      </c>
      <c r="B551" s="26"/>
      <c r="C551" s="26"/>
      <c r="D551" s="26">
        <f t="shared" si="9"/>
        <v>0</v>
      </c>
      <c r="E551" s="26"/>
    </row>
    <row r="552" ht="18.75" customHeight="1" spans="1:5">
      <c r="A552" s="26" t="s">
        <v>466</v>
      </c>
      <c r="B552" s="26"/>
      <c r="C552" s="26"/>
      <c r="D552" s="26">
        <f t="shared" si="9"/>
        <v>0</v>
      </c>
      <c r="E552" s="26"/>
    </row>
    <row r="553" ht="18.75" customHeight="1" spans="1:5">
      <c r="A553" s="26" t="s">
        <v>467</v>
      </c>
      <c r="B553" s="26"/>
      <c r="C553" s="26"/>
      <c r="D553" s="26">
        <f t="shared" si="9"/>
        <v>0</v>
      </c>
      <c r="E553" s="26"/>
    </row>
    <row r="554" ht="18.75" customHeight="1" spans="1:5">
      <c r="A554" s="26" t="s">
        <v>468</v>
      </c>
      <c r="B554" s="26">
        <f>SUM(B555:B557)</f>
        <v>0</v>
      </c>
      <c r="C554" s="26">
        <f>SUM(C555:C557)</f>
        <v>0</v>
      </c>
      <c r="D554" s="26">
        <f t="shared" si="9"/>
        <v>0</v>
      </c>
      <c r="E554" s="26"/>
    </row>
    <row r="555" ht="18.75" customHeight="1" spans="1:5">
      <c r="A555" s="26" t="s">
        <v>469</v>
      </c>
      <c r="B555" s="26"/>
      <c r="C555" s="26"/>
      <c r="D555" s="26">
        <f t="shared" si="9"/>
        <v>0</v>
      </c>
      <c r="E555" s="26"/>
    </row>
    <row r="556" ht="18.75" customHeight="1" spans="1:5">
      <c r="A556" s="26" t="s">
        <v>470</v>
      </c>
      <c r="B556" s="26"/>
      <c r="C556" s="26"/>
      <c r="D556" s="26">
        <f t="shared" si="9"/>
        <v>0</v>
      </c>
      <c r="E556" s="26"/>
    </row>
    <row r="557" ht="18.75" customHeight="1" spans="1:5">
      <c r="A557" s="26" t="s">
        <v>471</v>
      </c>
      <c r="B557" s="26"/>
      <c r="C557" s="26"/>
      <c r="D557" s="26">
        <f t="shared" si="9"/>
        <v>0</v>
      </c>
      <c r="E557" s="26"/>
    </row>
    <row r="558" ht="18.75" customHeight="1" spans="1:5">
      <c r="A558" s="26" t="s">
        <v>472</v>
      </c>
      <c r="B558" s="26">
        <f>SUM(B559:B567)</f>
        <v>0</v>
      </c>
      <c r="C558" s="26">
        <f>SUM(C559:C567)</f>
        <v>0</v>
      </c>
      <c r="D558" s="26">
        <f t="shared" si="9"/>
        <v>0</v>
      </c>
      <c r="E558" s="26"/>
    </row>
    <row r="559" ht="18.75" customHeight="1" spans="1:5">
      <c r="A559" s="26" t="s">
        <v>473</v>
      </c>
      <c r="B559" s="26"/>
      <c r="C559" s="26"/>
      <c r="D559" s="26">
        <f t="shared" si="9"/>
        <v>0</v>
      </c>
      <c r="E559" s="26"/>
    </row>
    <row r="560" ht="18.75" customHeight="1" spans="1:5">
      <c r="A560" s="26" t="s">
        <v>474</v>
      </c>
      <c r="B560" s="26"/>
      <c r="C560" s="26"/>
      <c r="D560" s="26">
        <f t="shared" si="9"/>
        <v>0</v>
      </c>
      <c r="E560" s="26"/>
    </row>
    <row r="561" ht="18.75" customHeight="1" spans="1:5">
      <c r="A561" s="26" t="s">
        <v>475</v>
      </c>
      <c r="B561" s="26"/>
      <c r="C561" s="26"/>
      <c r="D561" s="26">
        <f t="shared" si="9"/>
        <v>0</v>
      </c>
      <c r="E561" s="26"/>
    </row>
    <row r="562" ht="18.75" customHeight="1" spans="1:5">
      <c r="A562" s="26" t="s">
        <v>476</v>
      </c>
      <c r="B562" s="26"/>
      <c r="C562" s="26"/>
      <c r="D562" s="26">
        <f t="shared" si="9"/>
        <v>0</v>
      </c>
      <c r="E562" s="26"/>
    </row>
    <row r="563" ht="18.75" customHeight="1" spans="1:5">
      <c r="A563" s="26" t="s">
        <v>477</v>
      </c>
      <c r="B563" s="26"/>
      <c r="C563" s="26"/>
      <c r="D563" s="26">
        <f t="shared" si="9"/>
        <v>0</v>
      </c>
      <c r="E563" s="26"/>
    </row>
    <row r="564" ht="18.75" customHeight="1" spans="1:5">
      <c r="A564" s="26" t="s">
        <v>478</v>
      </c>
      <c r="B564" s="26"/>
      <c r="C564" s="26"/>
      <c r="D564" s="26">
        <f t="shared" si="9"/>
        <v>0</v>
      </c>
      <c r="E564" s="26"/>
    </row>
    <row r="565" ht="18.75" customHeight="1" spans="1:5">
      <c r="A565" s="26" t="s">
        <v>479</v>
      </c>
      <c r="B565" s="26"/>
      <c r="C565" s="26"/>
      <c r="D565" s="26">
        <f t="shared" si="9"/>
        <v>0</v>
      </c>
      <c r="E565" s="26"/>
    </row>
    <row r="566" ht="18.75" customHeight="1" spans="1:5">
      <c r="A566" s="26" t="s">
        <v>480</v>
      </c>
      <c r="B566" s="26"/>
      <c r="C566" s="26"/>
      <c r="D566" s="26">
        <f t="shared" si="9"/>
        <v>0</v>
      </c>
      <c r="E566" s="26"/>
    </row>
    <row r="567" ht="18.75" customHeight="1" spans="1:5">
      <c r="A567" s="26" t="s">
        <v>481</v>
      </c>
      <c r="B567" s="26"/>
      <c r="C567" s="26"/>
      <c r="D567" s="26">
        <f t="shared" si="9"/>
        <v>0</v>
      </c>
      <c r="E567" s="26"/>
    </row>
    <row r="568" ht="18.75" customHeight="1" spans="1:5">
      <c r="A568" s="26" t="s">
        <v>482</v>
      </c>
      <c r="B568" s="26">
        <f>SUM(B569:B575)</f>
        <v>0</v>
      </c>
      <c r="C568" s="26">
        <f>SUM(C569:C575)</f>
        <v>0</v>
      </c>
      <c r="D568" s="26">
        <f t="shared" si="9"/>
        <v>0</v>
      </c>
      <c r="E568" s="26"/>
    </row>
    <row r="569" ht="18.75" customHeight="1" spans="1:5">
      <c r="A569" s="26" t="s">
        <v>483</v>
      </c>
      <c r="B569" s="26"/>
      <c r="C569" s="26"/>
      <c r="D569" s="26">
        <f t="shared" si="9"/>
        <v>0</v>
      </c>
      <c r="E569" s="26"/>
    </row>
    <row r="570" ht="18.75" customHeight="1" spans="1:5">
      <c r="A570" s="26" t="s">
        <v>484</v>
      </c>
      <c r="B570" s="26"/>
      <c r="C570" s="26"/>
      <c r="D570" s="26">
        <f t="shared" si="9"/>
        <v>0</v>
      </c>
      <c r="E570" s="26"/>
    </row>
    <row r="571" ht="18.75" customHeight="1" spans="1:5">
      <c r="A571" s="26" t="s">
        <v>485</v>
      </c>
      <c r="B571" s="26"/>
      <c r="C571" s="26"/>
      <c r="D571" s="26">
        <f t="shared" si="9"/>
        <v>0</v>
      </c>
      <c r="E571" s="26"/>
    </row>
    <row r="572" ht="18.75" customHeight="1" spans="1:5">
      <c r="A572" s="26" t="s">
        <v>486</v>
      </c>
      <c r="B572" s="26"/>
      <c r="C572" s="26"/>
      <c r="D572" s="26">
        <f t="shared" si="9"/>
        <v>0</v>
      </c>
      <c r="E572" s="26"/>
    </row>
    <row r="573" ht="18.75" customHeight="1" spans="1:5">
      <c r="A573" s="26" t="s">
        <v>487</v>
      </c>
      <c r="B573" s="26"/>
      <c r="C573" s="26"/>
      <c r="D573" s="26">
        <f t="shared" si="9"/>
        <v>0</v>
      </c>
      <c r="E573" s="26"/>
    </row>
    <row r="574" ht="18.75" customHeight="1" spans="1:5">
      <c r="A574" s="26" t="s">
        <v>488</v>
      </c>
      <c r="B574" s="26"/>
      <c r="C574" s="26"/>
      <c r="D574" s="26">
        <f t="shared" si="9"/>
        <v>0</v>
      </c>
      <c r="E574" s="26"/>
    </row>
    <row r="575" ht="18.75" customHeight="1" spans="1:5">
      <c r="A575" s="26" t="s">
        <v>489</v>
      </c>
      <c r="B575" s="26"/>
      <c r="C575" s="26"/>
      <c r="D575" s="26">
        <f t="shared" si="9"/>
        <v>0</v>
      </c>
      <c r="E575" s="26"/>
    </row>
    <row r="576" ht="18.75" customHeight="1" spans="1:5">
      <c r="A576" s="26" t="s">
        <v>490</v>
      </c>
      <c r="B576" s="40">
        <f>SUM(B577:B582)</f>
        <v>0</v>
      </c>
      <c r="C576" s="40">
        <f>SUM(C577:C582)</f>
        <v>0</v>
      </c>
      <c r="D576" s="26">
        <f t="shared" si="9"/>
        <v>0</v>
      </c>
      <c r="E576" s="40"/>
    </row>
    <row r="577" ht="18.75" customHeight="1" spans="1:5">
      <c r="A577" s="26" t="s">
        <v>491</v>
      </c>
      <c r="B577" s="40"/>
      <c r="C577" s="40"/>
      <c r="D577" s="26">
        <f t="shared" si="9"/>
        <v>0</v>
      </c>
      <c r="E577" s="40"/>
    </row>
    <row r="578" ht="18.75" customHeight="1" spans="1:5">
      <c r="A578" s="26" t="s">
        <v>492</v>
      </c>
      <c r="B578" s="26"/>
      <c r="C578" s="26"/>
      <c r="D578" s="26">
        <f t="shared" si="9"/>
        <v>0</v>
      </c>
      <c r="E578" s="26"/>
    </row>
    <row r="579" ht="18.75" customHeight="1" spans="1:5">
      <c r="A579" s="26" t="s">
        <v>493</v>
      </c>
      <c r="B579" s="26"/>
      <c r="C579" s="26"/>
      <c r="D579" s="26">
        <f t="shared" si="9"/>
        <v>0</v>
      </c>
      <c r="E579" s="26"/>
    </row>
    <row r="580" ht="18.75" customHeight="1" spans="1:5">
      <c r="A580" s="26" t="s">
        <v>494</v>
      </c>
      <c r="B580" s="26"/>
      <c r="C580" s="26"/>
      <c r="D580" s="26">
        <f t="shared" si="9"/>
        <v>0</v>
      </c>
      <c r="E580" s="26"/>
    </row>
    <row r="581" ht="18.75" customHeight="1" spans="1:5">
      <c r="A581" s="40" t="s">
        <v>495</v>
      </c>
      <c r="B581" s="26"/>
      <c r="C581" s="26"/>
      <c r="D581" s="26">
        <f t="shared" ref="D581:D644" si="10">ROUND(IF(B581=0,0,C581/B581*100),2)</f>
        <v>0</v>
      </c>
      <c r="E581" s="26"/>
    </row>
    <row r="582" ht="18.75" customHeight="1" spans="1:5">
      <c r="A582" s="26" t="s">
        <v>496</v>
      </c>
      <c r="B582" s="26"/>
      <c r="C582" s="26"/>
      <c r="D582" s="26">
        <f t="shared" si="10"/>
        <v>0</v>
      </c>
      <c r="E582" s="26"/>
    </row>
    <row r="583" ht="18.75" customHeight="1" spans="1:5">
      <c r="A583" s="26" t="s">
        <v>497</v>
      </c>
      <c r="B583" s="40">
        <f>SUM(B584:B589)</f>
        <v>0</v>
      </c>
      <c r="C583" s="40">
        <f>SUM(C584:C589)</f>
        <v>0</v>
      </c>
      <c r="D583" s="26">
        <f t="shared" si="10"/>
        <v>0</v>
      </c>
      <c r="E583" s="40"/>
    </row>
    <row r="584" ht="18.75" customHeight="1" spans="1:5">
      <c r="A584" s="26" t="s">
        <v>498</v>
      </c>
      <c r="B584" s="40"/>
      <c r="C584" s="40"/>
      <c r="D584" s="26">
        <f t="shared" si="10"/>
        <v>0</v>
      </c>
      <c r="E584" s="40"/>
    </row>
    <row r="585" ht="18.75" customHeight="1" spans="1:5">
      <c r="A585" s="26" t="s">
        <v>499</v>
      </c>
      <c r="B585" s="40"/>
      <c r="C585" s="40"/>
      <c r="D585" s="26">
        <f t="shared" si="10"/>
        <v>0</v>
      </c>
      <c r="E585" s="40"/>
    </row>
    <row r="586" ht="18.75" customHeight="1" spans="1:5">
      <c r="A586" s="26" t="s">
        <v>500</v>
      </c>
      <c r="B586" s="26"/>
      <c r="C586" s="26"/>
      <c r="D586" s="26">
        <f t="shared" si="10"/>
        <v>0</v>
      </c>
      <c r="E586" s="26"/>
    </row>
    <row r="587" ht="18.75" customHeight="1" spans="1:5">
      <c r="A587" s="26" t="s">
        <v>501</v>
      </c>
      <c r="B587" s="26"/>
      <c r="C587" s="26"/>
      <c r="D587" s="26">
        <f t="shared" si="10"/>
        <v>0</v>
      </c>
      <c r="E587" s="26"/>
    </row>
    <row r="588" ht="18.75" customHeight="1" spans="1:5">
      <c r="A588" s="26" t="s">
        <v>502</v>
      </c>
      <c r="B588" s="26"/>
      <c r="C588" s="26"/>
      <c r="D588" s="26">
        <f t="shared" si="10"/>
        <v>0</v>
      </c>
      <c r="E588" s="26"/>
    </row>
    <row r="589" ht="18.75" customHeight="1" spans="1:5">
      <c r="A589" s="26" t="s">
        <v>503</v>
      </c>
      <c r="B589" s="26"/>
      <c r="C589" s="26"/>
      <c r="D589" s="26">
        <f t="shared" si="10"/>
        <v>0</v>
      </c>
      <c r="E589" s="26"/>
    </row>
    <row r="590" ht="18.75" customHeight="1" spans="1:5">
      <c r="A590" s="26" t="s">
        <v>504</v>
      </c>
      <c r="B590" s="26">
        <f>SUM(B591:B598)</f>
        <v>0</v>
      </c>
      <c r="C590" s="26">
        <f>SUM(C591:C598)</f>
        <v>0</v>
      </c>
      <c r="D590" s="26">
        <f t="shared" si="10"/>
        <v>0</v>
      </c>
      <c r="E590" s="26"/>
    </row>
    <row r="591" ht="18.75" customHeight="1" spans="1:5">
      <c r="A591" s="26" t="s">
        <v>94</v>
      </c>
      <c r="B591" s="26"/>
      <c r="C591" s="26"/>
      <c r="D591" s="26">
        <f t="shared" si="10"/>
        <v>0</v>
      </c>
      <c r="E591" s="26"/>
    </row>
    <row r="592" ht="18.75" customHeight="1" spans="1:5">
      <c r="A592" s="26" t="s">
        <v>95</v>
      </c>
      <c r="B592" s="26"/>
      <c r="C592" s="26"/>
      <c r="D592" s="26">
        <f t="shared" si="10"/>
        <v>0</v>
      </c>
      <c r="E592" s="26"/>
    </row>
    <row r="593" ht="18.75" customHeight="1" spans="1:5">
      <c r="A593" s="26" t="s">
        <v>96</v>
      </c>
      <c r="B593" s="26"/>
      <c r="C593" s="26"/>
      <c r="D593" s="26">
        <f t="shared" si="10"/>
        <v>0</v>
      </c>
      <c r="E593" s="26"/>
    </row>
    <row r="594" ht="18.75" customHeight="1" spans="1:5">
      <c r="A594" s="26" t="s">
        <v>505</v>
      </c>
      <c r="B594" s="26"/>
      <c r="C594" s="26"/>
      <c r="D594" s="26">
        <f t="shared" si="10"/>
        <v>0</v>
      </c>
      <c r="E594" s="26"/>
    </row>
    <row r="595" ht="18.75" customHeight="1" spans="1:5">
      <c r="A595" s="26" t="s">
        <v>506</v>
      </c>
      <c r="B595" s="26"/>
      <c r="C595" s="26"/>
      <c r="D595" s="26">
        <f t="shared" si="10"/>
        <v>0</v>
      </c>
      <c r="E595" s="26"/>
    </row>
    <row r="596" ht="18.75" customHeight="1" spans="1:5">
      <c r="A596" s="26" t="s">
        <v>507</v>
      </c>
      <c r="B596" s="26"/>
      <c r="C596" s="26"/>
      <c r="D596" s="26">
        <f t="shared" si="10"/>
        <v>0</v>
      </c>
      <c r="E596" s="26"/>
    </row>
    <row r="597" ht="18.75" customHeight="1" spans="1:5">
      <c r="A597" s="26" t="s">
        <v>508</v>
      </c>
      <c r="B597" s="26"/>
      <c r="C597" s="26"/>
      <c r="D597" s="26">
        <f t="shared" si="10"/>
        <v>0</v>
      </c>
      <c r="E597" s="26"/>
    </row>
    <row r="598" ht="18.75" customHeight="1" spans="1:5">
      <c r="A598" s="26" t="s">
        <v>509</v>
      </c>
      <c r="B598" s="26"/>
      <c r="C598" s="26"/>
      <c r="D598" s="26">
        <f t="shared" si="10"/>
        <v>0</v>
      </c>
      <c r="E598" s="26"/>
    </row>
    <row r="599" ht="18.75" customHeight="1" spans="1:5">
      <c r="A599" s="26" t="s">
        <v>510</v>
      </c>
      <c r="B599" s="26">
        <f>SUM(B600:B603)</f>
        <v>0</v>
      </c>
      <c r="C599" s="26">
        <f>SUM(C600:C603)</f>
        <v>0</v>
      </c>
      <c r="D599" s="26">
        <f t="shared" si="10"/>
        <v>0</v>
      </c>
      <c r="E599" s="26"/>
    </row>
    <row r="600" ht="18.75" customHeight="1" spans="1:5">
      <c r="A600" s="26" t="s">
        <v>94</v>
      </c>
      <c r="B600" s="26"/>
      <c r="C600" s="26"/>
      <c r="D600" s="26">
        <f t="shared" si="10"/>
        <v>0</v>
      </c>
      <c r="E600" s="26"/>
    </row>
    <row r="601" ht="18.75" customHeight="1" spans="1:5">
      <c r="A601" s="26" t="s">
        <v>95</v>
      </c>
      <c r="B601" s="26"/>
      <c r="C601" s="26"/>
      <c r="D601" s="26">
        <f t="shared" si="10"/>
        <v>0</v>
      </c>
      <c r="E601" s="26"/>
    </row>
    <row r="602" ht="18.75" customHeight="1" spans="1:5">
      <c r="A602" s="26" t="s">
        <v>96</v>
      </c>
      <c r="B602" s="26"/>
      <c r="C602" s="26"/>
      <c r="D602" s="26">
        <f t="shared" si="10"/>
        <v>0</v>
      </c>
      <c r="E602" s="26"/>
    </row>
    <row r="603" ht="18.75" customHeight="1" spans="1:5">
      <c r="A603" s="26" t="s">
        <v>511</v>
      </c>
      <c r="B603" s="26"/>
      <c r="C603" s="26"/>
      <c r="D603" s="26">
        <f t="shared" si="10"/>
        <v>0</v>
      </c>
      <c r="E603" s="26"/>
    </row>
    <row r="604" ht="18.75" customHeight="1" spans="1:5">
      <c r="A604" s="26" t="s">
        <v>512</v>
      </c>
      <c r="B604" s="26">
        <f>SUM(B605:B606)</f>
        <v>0</v>
      </c>
      <c r="C604" s="26">
        <f>SUM(C605:C606)</f>
        <v>0</v>
      </c>
      <c r="D604" s="26">
        <f t="shared" si="10"/>
        <v>0</v>
      </c>
      <c r="E604" s="26"/>
    </row>
    <row r="605" ht="18.75" customHeight="1" spans="1:5">
      <c r="A605" s="26" t="s">
        <v>513</v>
      </c>
      <c r="B605" s="26"/>
      <c r="C605" s="26"/>
      <c r="D605" s="26">
        <f t="shared" si="10"/>
        <v>0</v>
      </c>
      <c r="E605" s="26"/>
    </row>
    <row r="606" ht="18.75" customHeight="1" spans="1:5">
      <c r="A606" s="26" t="s">
        <v>514</v>
      </c>
      <c r="B606" s="26"/>
      <c r="C606" s="26"/>
      <c r="D606" s="26">
        <f t="shared" si="10"/>
        <v>0</v>
      </c>
      <c r="E606" s="26"/>
    </row>
    <row r="607" ht="18.75" customHeight="1" spans="1:5">
      <c r="A607" s="26" t="s">
        <v>515</v>
      </c>
      <c r="B607" s="26">
        <f>SUM(B608:B609)</f>
        <v>0</v>
      </c>
      <c r="C607" s="26">
        <f>SUM(C608:C609)</f>
        <v>0</v>
      </c>
      <c r="D607" s="26">
        <f t="shared" si="10"/>
        <v>0</v>
      </c>
      <c r="E607" s="26"/>
    </row>
    <row r="608" ht="18.75" customHeight="1" spans="1:5">
      <c r="A608" s="26" t="s">
        <v>516</v>
      </c>
      <c r="B608" s="26"/>
      <c r="C608" s="26"/>
      <c r="D608" s="26">
        <f t="shared" si="10"/>
        <v>0</v>
      </c>
      <c r="E608" s="26"/>
    </row>
    <row r="609" ht="18.75" customHeight="1" spans="1:5">
      <c r="A609" s="26" t="s">
        <v>517</v>
      </c>
      <c r="B609" s="26"/>
      <c r="C609" s="26"/>
      <c r="D609" s="26">
        <f t="shared" si="10"/>
        <v>0</v>
      </c>
      <c r="E609" s="26"/>
    </row>
    <row r="610" ht="18.75" customHeight="1" spans="1:5">
      <c r="A610" s="26" t="s">
        <v>518</v>
      </c>
      <c r="B610" s="26">
        <f>SUM(B611:B612)</f>
        <v>0</v>
      </c>
      <c r="C610" s="26">
        <f>SUM(C611:C612)</f>
        <v>0</v>
      </c>
      <c r="D610" s="26">
        <f t="shared" si="10"/>
        <v>0</v>
      </c>
      <c r="E610" s="26"/>
    </row>
    <row r="611" ht="18.75" customHeight="1" spans="1:5">
      <c r="A611" s="26" t="s">
        <v>519</v>
      </c>
      <c r="B611" s="26"/>
      <c r="C611" s="26"/>
      <c r="D611" s="26">
        <f t="shared" si="10"/>
        <v>0</v>
      </c>
      <c r="E611" s="26"/>
    </row>
    <row r="612" ht="18.75" customHeight="1" spans="1:5">
      <c r="A612" s="26" t="s">
        <v>520</v>
      </c>
      <c r="B612" s="26"/>
      <c r="C612" s="26"/>
      <c r="D612" s="26">
        <f t="shared" si="10"/>
        <v>0</v>
      </c>
      <c r="E612" s="26"/>
    </row>
    <row r="613" ht="18.75" customHeight="1" spans="1:5">
      <c r="A613" s="26" t="s">
        <v>521</v>
      </c>
      <c r="B613" s="26">
        <f>SUM(B614:B615)</f>
        <v>0</v>
      </c>
      <c r="C613" s="26">
        <f>SUM(C614:C615)</f>
        <v>0</v>
      </c>
      <c r="D613" s="26">
        <f t="shared" si="10"/>
        <v>0</v>
      </c>
      <c r="E613" s="26"/>
    </row>
    <row r="614" ht="18.75" customHeight="1" spans="1:5">
      <c r="A614" s="26" t="s">
        <v>522</v>
      </c>
      <c r="B614" s="26"/>
      <c r="C614" s="26"/>
      <c r="D614" s="26">
        <f t="shared" si="10"/>
        <v>0</v>
      </c>
      <c r="E614" s="26"/>
    </row>
    <row r="615" ht="18.75" customHeight="1" spans="1:5">
      <c r="A615" s="26" t="s">
        <v>523</v>
      </c>
      <c r="B615" s="26"/>
      <c r="C615" s="26"/>
      <c r="D615" s="26">
        <f t="shared" si="10"/>
        <v>0</v>
      </c>
      <c r="E615" s="26"/>
    </row>
    <row r="616" ht="18.75" customHeight="1" spans="1:5">
      <c r="A616" s="26" t="s">
        <v>524</v>
      </c>
      <c r="B616" s="26">
        <f>SUM(B617:B618)</f>
        <v>0</v>
      </c>
      <c r="C616" s="26">
        <f>SUM(C617:C618)</f>
        <v>0</v>
      </c>
      <c r="D616" s="26">
        <f t="shared" si="10"/>
        <v>0</v>
      </c>
      <c r="E616" s="26"/>
    </row>
    <row r="617" ht="18.75" customHeight="1" spans="1:5">
      <c r="A617" s="26" t="s">
        <v>525</v>
      </c>
      <c r="B617" s="26"/>
      <c r="C617" s="26"/>
      <c r="D617" s="26">
        <f t="shared" si="10"/>
        <v>0</v>
      </c>
      <c r="E617" s="26"/>
    </row>
    <row r="618" ht="18.75" customHeight="1" spans="1:5">
      <c r="A618" s="26" t="s">
        <v>526</v>
      </c>
      <c r="B618" s="26"/>
      <c r="C618" s="26"/>
      <c r="D618" s="26">
        <f t="shared" si="10"/>
        <v>0</v>
      </c>
      <c r="E618" s="26"/>
    </row>
    <row r="619" ht="18.75" customHeight="1" spans="1:5">
      <c r="A619" s="26" t="s">
        <v>527</v>
      </c>
      <c r="B619" s="26">
        <f>SUM(B620:B622)</f>
        <v>0</v>
      </c>
      <c r="C619" s="26">
        <f>SUM(C620:C622)</f>
        <v>0</v>
      </c>
      <c r="D619" s="26">
        <f t="shared" si="10"/>
        <v>0</v>
      </c>
      <c r="E619" s="26"/>
    </row>
    <row r="620" ht="18.75" customHeight="1" spans="1:5">
      <c r="A620" s="26" t="s">
        <v>528</v>
      </c>
      <c r="B620" s="26"/>
      <c r="C620" s="26"/>
      <c r="D620" s="26">
        <f t="shared" si="10"/>
        <v>0</v>
      </c>
      <c r="E620" s="26"/>
    </row>
    <row r="621" ht="18.75" customHeight="1" spans="1:5">
      <c r="A621" s="26" t="s">
        <v>529</v>
      </c>
      <c r="B621" s="26"/>
      <c r="C621" s="26"/>
      <c r="D621" s="26">
        <f t="shared" si="10"/>
        <v>0</v>
      </c>
      <c r="E621" s="26"/>
    </row>
    <row r="622" ht="18.75" customHeight="1" spans="1:5">
      <c r="A622" s="26" t="s">
        <v>530</v>
      </c>
      <c r="B622" s="26"/>
      <c r="C622" s="26"/>
      <c r="D622" s="26">
        <f t="shared" si="10"/>
        <v>0</v>
      </c>
      <c r="E622" s="26"/>
    </row>
    <row r="623" ht="18.75" customHeight="1" spans="1:5">
      <c r="A623" s="26" t="s">
        <v>531</v>
      </c>
      <c r="B623" s="26">
        <f>SUM(B624:B627)</f>
        <v>0</v>
      </c>
      <c r="C623" s="26">
        <f>SUM(C624:C627)</f>
        <v>0</v>
      </c>
      <c r="D623" s="26">
        <f t="shared" si="10"/>
        <v>0</v>
      </c>
      <c r="E623" s="26"/>
    </row>
    <row r="624" ht="18.75" customHeight="1" spans="1:5">
      <c r="A624" s="26" t="s">
        <v>532</v>
      </c>
      <c r="B624" s="26"/>
      <c r="C624" s="26"/>
      <c r="D624" s="26">
        <f t="shared" si="10"/>
        <v>0</v>
      </c>
      <c r="E624" s="26"/>
    </row>
    <row r="625" ht="18.75" customHeight="1" spans="1:5">
      <c r="A625" s="26" t="s">
        <v>533</v>
      </c>
      <c r="B625" s="26"/>
      <c r="C625" s="26"/>
      <c r="D625" s="26">
        <f t="shared" si="10"/>
        <v>0</v>
      </c>
      <c r="E625" s="26"/>
    </row>
    <row r="626" ht="18.75" customHeight="1" spans="1:5">
      <c r="A626" s="26" t="s">
        <v>534</v>
      </c>
      <c r="B626" s="26"/>
      <c r="C626" s="26"/>
      <c r="D626" s="26">
        <f t="shared" si="10"/>
        <v>0</v>
      </c>
      <c r="E626" s="26"/>
    </row>
    <row r="627" ht="18.75" customHeight="1" spans="1:5">
      <c r="A627" s="26" t="s">
        <v>535</v>
      </c>
      <c r="B627" s="26"/>
      <c r="C627" s="26"/>
      <c r="D627" s="26">
        <f t="shared" si="10"/>
        <v>0</v>
      </c>
      <c r="E627" s="26"/>
    </row>
    <row r="628" ht="18.75" customHeight="1" spans="1:5">
      <c r="A628" s="48" t="s">
        <v>536</v>
      </c>
      <c r="B628" s="26">
        <f>SUM(B629:B635)</f>
        <v>0</v>
      </c>
      <c r="C628" s="26">
        <f>SUM(C629:C635)</f>
        <v>0</v>
      </c>
      <c r="D628" s="26">
        <f t="shared" si="10"/>
        <v>0</v>
      </c>
      <c r="E628" s="26"/>
    </row>
    <row r="629" ht="18.75" customHeight="1" spans="1:5">
      <c r="A629" s="40" t="s">
        <v>94</v>
      </c>
      <c r="B629" s="40"/>
      <c r="C629" s="40"/>
      <c r="D629" s="26">
        <f t="shared" si="10"/>
        <v>0</v>
      </c>
      <c r="E629" s="40"/>
    </row>
    <row r="630" ht="18.75" customHeight="1" spans="1:5">
      <c r="A630" s="40" t="s">
        <v>95</v>
      </c>
      <c r="B630" s="26"/>
      <c r="C630" s="26"/>
      <c r="D630" s="26">
        <f t="shared" si="10"/>
        <v>0</v>
      </c>
      <c r="E630" s="26"/>
    </row>
    <row r="631" ht="18.75" customHeight="1" spans="1:5">
      <c r="A631" s="40" t="s">
        <v>96</v>
      </c>
      <c r="B631" s="26"/>
      <c r="C631" s="26"/>
      <c r="D631" s="26">
        <f t="shared" si="10"/>
        <v>0</v>
      </c>
      <c r="E631" s="26"/>
    </row>
    <row r="632" ht="18.75" customHeight="1" spans="1:5">
      <c r="A632" s="40" t="s">
        <v>537</v>
      </c>
      <c r="B632" s="26"/>
      <c r="C632" s="26"/>
      <c r="D632" s="26">
        <f t="shared" si="10"/>
        <v>0</v>
      </c>
      <c r="E632" s="26"/>
    </row>
    <row r="633" ht="18.75" customHeight="1" spans="1:5">
      <c r="A633" s="40" t="s">
        <v>538</v>
      </c>
      <c r="B633" s="26"/>
      <c r="C633" s="26"/>
      <c r="D633" s="26">
        <f t="shared" si="10"/>
        <v>0</v>
      </c>
      <c r="E633" s="26"/>
    </row>
    <row r="634" ht="18.75" customHeight="1" spans="1:5">
      <c r="A634" s="40" t="s">
        <v>103</v>
      </c>
      <c r="B634" s="26"/>
      <c r="C634" s="26"/>
      <c r="D634" s="26">
        <f t="shared" si="10"/>
        <v>0</v>
      </c>
      <c r="E634" s="26"/>
    </row>
    <row r="635" ht="18.75" customHeight="1" spans="1:5">
      <c r="A635" s="40" t="s">
        <v>539</v>
      </c>
      <c r="B635" s="26"/>
      <c r="C635" s="26"/>
      <c r="D635" s="26">
        <f t="shared" si="10"/>
        <v>0</v>
      </c>
      <c r="E635" s="26"/>
    </row>
    <row r="636" ht="18.75" customHeight="1" spans="1:5">
      <c r="A636" s="26" t="s">
        <v>540</v>
      </c>
      <c r="B636" s="26"/>
      <c r="C636" s="26"/>
      <c r="D636" s="26">
        <f t="shared" si="10"/>
        <v>0</v>
      </c>
      <c r="E636" s="26"/>
    </row>
    <row r="637" ht="18.75" customHeight="1" spans="1:5">
      <c r="A637" s="26" t="s">
        <v>541</v>
      </c>
      <c r="B637" s="26">
        <f>B638+B643+B656+B660+B672+B675+B679+B684+B688+B692+B695+B704+B706</f>
        <v>2</v>
      </c>
      <c r="C637" s="26">
        <f>C638+C643+C656+C660+C672+C675+C679+C684+C688+C692+C695+C704+C706</f>
        <v>7</v>
      </c>
      <c r="D637" s="26">
        <f t="shared" si="10"/>
        <v>350</v>
      </c>
      <c r="E637" s="26"/>
    </row>
    <row r="638" ht="18.75" customHeight="1" spans="1:5">
      <c r="A638" s="26" t="s">
        <v>542</v>
      </c>
      <c r="B638" s="26">
        <f>SUM(B639:B642)</f>
        <v>0</v>
      </c>
      <c r="C638" s="26">
        <f>SUM(C639:C642)</f>
        <v>0</v>
      </c>
      <c r="D638" s="26">
        <f t="shared" si="10"/>
        <v>0</v>
      </c>
      <c r="E638" s="26"/>
    </row>
    <row r="639" ht="18.75" customHeight="1" spans="1:5">
      <c r="A639" s="26" t="s">
        <v>94</v>
      </c>
      <c r="B639" s="26"/>
      <c r="C639" s="26"/>
      <c r="D639" s="26">
        <f t="shared" si="10"/>
        <v>0</v>
      </c>
      <c r="E639" s="26"/>
    </row>
    <row r="640" ht="18.75" customHeight="1" spans="1:5">
      <c r="A640" s="26" t="s">
        <v>95</v>
      </c>
      <c r="B640" s="26"/>
      <c r="C640" s="26"/>
      <c r="D640" s="26">
        <f t="shared" si="10"/>
        <v>0</v>
      </c>
      <c r="E640" s="26"/>
    </row>
    <row r="641" ht="18.75" customHeight="1" spans="1:5">
      <c r="A641" s="26" t="s">
        <v>96</v>
      </c>
      <c r="B641" s="26"/>
      <c r="C641" s="26"/>
      <c r="D641" s="26">
        <f t="shared" si="10"/>
        <v>0</v>
      </c>
      <c r="E641" s="26"/>
    </row>
    <row r="642" ht="18.75" customHeight="1" spans="1:5">
      <c r="A642" s="26" t="s">
        <v>543</v>
      </c>
      <c r="B642" s="26"/>
      <c r="C642" s="26"/>
      <c r="D642" s="26">
        <f t="shared" si="10"/>
        <v>0</v>
      </c>
      <c r="E642" s="26"/>
    </row>
    <row r="643" ht="18.75" customHeight="1" spans="1:5">
      <c r="A643" s="26" t="s">
        <v>544</v>
      </c>
      <c r="B643" s="26">
        <f>SUM(B644:B655)</f>
        <v>0</v>
      </c>
      <c r="C643" s="26">
        <f>SUM(C644:C655)</f>
        <v>0</v>
      </c>
      <c r="D643" s="26">
        <f t="shared" si="10"/>
        <v>0</v>
      </c>
      <c r="E643" s="26"/>
    </row>
    <row r="644" ht="18.75" customHeight="1" spans="1:5">
      <c r="A644" s="26" t="s">
        <v>545</v>
      </c>
      <c r="B644" s="26"/>
      <c r="C644" s="26"/>
      <c r="D644" s="26">
        <f t="shared" si="10"/>
        <v>0</v>
      </c>
      <c r="E644" s="26"/>
    </row>
    <row r="645" ht="18.75" customHeight="1" spans="1:5">
      <c r="A645" s="26" t="s">
        <v>546</v>
      </c>
      <c r="B645" s="26"/>
      <c r="C645" s="26"/>
      <c r="D645" s="26">
        <f t="shared" ref="D645:D708" si="11">ROUND(IF(B645=0,0,C645/B645*100),2)</f>
        <v>0</v>
      </c>
      <c r="E645" s="26"/>
    </row>
    <row r="646" ht="18.75" customHeight="1" spans="1:5">
      <c r="A646" s="26" t="s">
        <v>547</v>
      </c>
      <c r="B646" s="26"/>
      <c r="C646" s="26"/>
      <c r="D646" s="26">
        <f t="shared" si="11"/>
        <v>0</v>
      </c>
      <c r="E646" s="26"/>
    </row>
    <row r="647" ht="18.75" customHeight="1" spans="1:5">
      <c r="A647" s="26" t="s">
        <v>548</v>
      </c>
      <c r="B647" s="40"/>
      <c r="C647" s="40"/>
      <c r="D647" s="26">
        <f t="shared" si="11"/>
        <v>0</v>
      </c>
      <c r="E647" s="40"/>
    </row>
    <row r="648" ht="18.75" customHeight="1" spans="1:5">
      <c r="A648" s="26" t="s">
        <v>549</v>
      </c>
      <c r="B648" s="40"/>
      <c r="C648" s="40"/>
      <c r="D648" s="26">
        <f t="shared" si="11"/>
        <v>0</v>
      </c>
      <c r="E648" s="40"/>
    </row>
    <row r="649" ht="18.75" customHeight="1" spans="1:5">
      <c r="A649" s="26" t="s">
        <v>550</v>
      </c>
      <c r="B649" s="40"/>
      <c r="C649" s="40"/>
      <c r="D649" s="26">
        <f t="shared" si="11"/>
        <v>0</v>
      </c>
      <c r="E649" s="40"/>
    </row>
    <row r="650" ht="18.75" customHeight="1" spans="1:5">
      <c r="A650" s="26" t="s">
        <v>551</v>
      </c>
      <c r="B650" s="26"/>
      <c r="C650" s="26"/>
      <c r="D650" s="26">
        <f t="shared" si="11"/>
        <v>0</v>
      </c>
      <c r="E650" s="26"/>
    </row>
    <row r="651" ht="18.75" customHeight="1" spans="1:5">
      <c r="A651" s="26" t="s">
        <v>552</v>
      </c>
      <c r="B651" s="26"/>
      <c r="C651" s="26"/>
      <c r="D651" s="26">
        <f t="shared" si="11"/>
        <v>0</v>
      </c>
      <c r="E651" s="26"/>
    </row>
    <row r="652" ht="18.75" customHeight="1" spans="1:5">
      <c r="A652" s="26" t="s">
        <v>553</v>
      </c>
      <c r="B652" s="26"/>
      <c r="C652" s="26"/>
      <c r="D652" s="26">
        <f t="shared" si="11"/>
        <v>0</v>
      </c>
      <c r="E652" s="26"/>
    </row>
    <row r="653" ht="18.75" customHeight="1" spans="1:5">
      <c r="A653" s="26" t="s">
        <v>554</v>
      </c>
      <c r="B653" s="26"/>
      <c r="C653" s="26"/>
      <c r="D653" s="26">
        <f t="shared" si="11"/>
        <v>0</v>
      </c>
      <c r="E653" s="26"/>
    </row>
    <row r="654" ht="18.75" customHeight="1" spans="1:5">
      <c r="A654" s="26" t="s">
        <v>555</v>
      </c>
      <c r="B654" s="26"/>
      <c r="C654" s="26"/>
      <c r="D654" s="26">
        <f t="shared" si="11"/>
        <v>0</v>
      </c>
      <c r="E654" s="26"/>
    </row>
    <row r="655" ht="18.75" customHeight="1" spans="1:5">
      <c r="A655" s="26" t="s">
        <v>556</v>
      </c>
      <c r="B655" s="26"/>
      <c r="C655" s="26"/>
      <c r="D655" s="26">
        <f t="shared" si="11"/>
        <v>0</v>
      </c>
      <c r="E655" s="26"/>
    </row>
    <row r="656" ht="18.75" customHeight="1" spans="1:5">
      <c r="A656" s="26" t="s">
        <v>557</v>
      </c>
      <c r="B656" s="40">
        <f>SUM(B657:B659)</f>
        <v>0</v>
      </c>
      <c r="C656" s="40">
        <f>SUM(C657:C659)</f>
        <v>0</v>
      </c>
      <c r="D656" s="26">
        <f t="shared" si="11"/>
        <v>0</v>
      </c>
      <c r="E656" s="40"/>
    </row>
    <row r="657" ht="18.75" customHeight="1" spans="1:5">
      <c r="A657" s="26" t="s">
        <v>558</v>
      </c>
      <c r="B657" s="40"/>
      <c r="C657" s="40"/>
      <c r="D657" s="26">
        <f t="shared" si="11"/>
        <v>0</v>
      </c>
      <c r="E657" s="40"/>
    </row>
    <row r="658" ht="18.75" customHeight="1" spans="1:5">
      <c r="A658" s="26" t="s">
        <v>559</v>
      </c>
      <c r="B658" s="40"/>
      <c r="C658" s="40"/>
      <c r="D658" s="26">
        <f t="shared" si="11"/>
        <v>0</v>
      </c>
      <c r="E658" s="40"/>
    </row>
    <row r="659" ht="18.75" customHeight="1" spans="1:5">
      <c r="A659" s="26" t="s">
        <v>560</v>
      </c>
      <c r="B659" s="40"/>
      <c r="C659" s="40"/>
      <c r="D659" s="26">
        <f t="shared" si="11"/>
        <v>0</v>
      </c>
      <c r="E659" s="40"/>
    </row>
    <row r="660" ht="18.75" customHeight="1" spans="1:5">
      <c r="A660" s="26" t="s">
        <v>561</v>
      </c>
      <c r="B660" s="40">
        <f>SUM(B661:B671)</f>
        <v>0</v>
      </c>
      <c r="C660" s="40">
        <f>SUM(C661:C671)</f>
        <v>0</v>
      </c>
      <c r="D660" s="26">
        <f t="shared" si="11"/>
        <v>0</v>
      </c>
      <c r="E660" s="40"/>
    </row>
    <row r="661" ht="18.75" customHeight="1" spans="1:5">
      <c r="A661" s="26" t="s">
        <v>562</v>
      </c>
      <c r="B661" s="40"/>
      <c r="C661" s="40"/>
      <c r="D661" s="26">
        <f t="shared" si="11"/>
        <v>0</v>
      </c>
      <c r="E661" s="40"/>
    </row>
    <row r="662" ht="18.75" customHeight="1" spans="1:5">
      <c r="A662" s="26" t="s">
        <v>563</v>
      </c>
      <c r="B662" s="40"/>
      <c r="C662" s="40"/>
      <c r="D662" s="26">
        <f t="shared" si="11"/>
        <v>0</v>
      </c>
      <c r="E662" s="40"/>
    </row>
    <row r="663" ht="18.75" customHeight="1" spans="1:5">
      <c r="A663" s="26" t="s">
        <v>564</v>
      </c>
      <c r="B663" s="40"/>
      <c r="C663" s="40"/>
      <c r="D663" s="26">
        <f t="shared" si="11"/>
        <v>0</v>
      </c>
      <c r="E663" s="40"/>
    </row>
    <row r="664" ht="18.75" customHeight="1" spans="1:5">
      <c r="A664" s="26" t="s">
        <v>565</v>
      </c>
      <c r="B664" s="40"/>
      <c r="C664" s="40"/>
      <c r="D664" s="26">
        <f t="shared" si="11"/>
        <v>0</v>
      </c>
      <c r="E664" s="40"/>
    </row>
    <row r="665" ht="18.75" customHeight="1" spans="1:5">
      <c r="A665" s="26" t="s">
        <v>566</v>
      </c>
      <c r="B665" s="26"/>
      <c r="C665" s="26"/>
      <c r="D665" s="26">
        <f t="shared" si="11"/>
        <v>0</v>
      </c>
      <c r="E665" s="26"/>
    </row>
    <row r="666" ht="18.75" customHeight="1" spans="1:5">
      <c r="A666" s="26" t="s">
        <v>567</v>
      </c>
      <c r="B666" s="26"/>
      <c r="C666" s="26"/>
      <c r="D666" s="26">
        <f t="shared" si="11"/>
        <v>0</v>
      </c>
      <c r="E666" s="26"/>
    </row>
    <row r="667" ht="18.75" customHeight="1" spans="1:5">
      <c r="A667" s="26" t="s">
        <v>568</v>
      </c>
      <c r="B667" s="26"/>
      <c r="C667" s="26"/>
      <c r="D667" s="26">
        <f t="shared" si="11"/>
        <v>0</v>
      </c>
      <c r="E667" s="26"/>
    </row>
    <row r="668" ht="18.75" customHeight="1" spans="1:5">
      <c r="A668" s="26" t="s">
        <v>569</v>
      </c>
      <c r="B668" s="26"/>
      <c r="C668" s="26"/>
      <c r="D668" s="26">
        <f t="shared" si="11"/>
        <v>0</v>
      </c>
      <c r="E668" s="26"/>
    </row>
    <row r="669" ht="18.75" customHeight="1" spans="1:5">
      <c r="A669" s="26" t="s">
        <v>570</v>
      </c>
      <c r="B669" s="26"/>
      <c r="C669" s="26"/>
      <c r="D669" s="26">
        <f t="shared" si="11"/>
        <v>0</v>
      </c>
      <c r="E669" s="26"/>
    </row>
    <row r="670" ht="18.75" customHeight="1" spans="1:5">
      <c r="A670" s="26" t="s">
        <v>571</v>
      </c>
      <c r="B670" s="26"/>
      <c r="C670" s="26"/>
      <c r="D670" s="26">
        <f t="shared" si="11"/>
        <v>0</v>
      </c>
      <c r="E670" s="26"/>
    </row>
    <row r="671" ht="18.75" customHeight="1" spans="1:5">
      <c r="A671" s="26" t="s">
        <v>572</v>
      </c>
      <c r="B671" s="26"/>
      <c r="C671" s="26"/>
      <c r="D671" s="26">
        <f t="shared" si="11"/>
        <v>0</v>
      </c>
      <c r="E671" s="26"/>
    </row>
    <row r="672" ht="18.75" customHeight="1" spans="1:5">
      <c r="A672" s="26" t="s">
        <v>573</v>
      </c>
      <c r="B672" s="26">
        <f>SUM(B673:B674)</f>
        <v>0</v>
      </c>
      <c r="C672" s="26">
        <f>SUM(C673:C674)</f>
        <v>0</v>
      </c>
      <c r="D672" s="26">
        <f t="shared" si="11"/>
        <v>0</v>
      </c>
      <c r="E672" s="26"/>
    </row>
    <row r="673" ht="18.75" customHeight="1" spans="1:5">
      <c r="A673" s="26" t="s">
        <v>574</v>
      </c>
      <c r="B673" s="26"/>
      <c r="C673" s="26"/>
      <c r="D673" s="26">
        <f t="shared" si="11"/>
        <v>0</v>
      </c>
      <c r="E673" s="26"/>
    </row>
    <row r="674" ht="18.75" customHeight="1" spans="1:5">
      <c r="A674" s="26" t="s">
        <v>575</v>
      </c>
      <c r="B674" s="26"/>
      <c r="C674" s="26"/>
      <c r="D674" s="26">
        <f t="shared" si="11"/>
        <v>0</v>
      </c>
      <c r="E674" s="26"/>
    </row>
    <row r="675" ht="18.75" customHeight="1" spans="1:5">
      <c r="A675" s="26" t="s">
        <v>576</v>
      </c>
      <c r="B675" s="26">
        <f>SUM(B676:B678)</f>
        <v>2</v>
      </c>
      <c r="C675" s="26">
        <f>SUM(C676:C678)</f>
        <v>7</v>
      </c>
      <c r="D675" s="26">
        <f t="shared" si="11"/>
        <v>350</v>
      </c>
      <c r="E675" s="26"/>
    </row>
    <row r="676" ht="18.75" customHeight="1" spans="1:5">
      <c r="A676" s="26" t="s">
        <v>577</v>
      </c>
      <c r="B676" s="26"/>
      <c r="C676" s="26"/>
      <c r="D676" s="26">
        <f t="shared" si="11"/>
        <v>0</v>
      </c>
      <c r="E676" s="26"/>
    </row>
    <row r="677" ht="18.75" customHeight="1" spans="1:5">
      <c r="A677" s="26" t="s">
        <v>578</v>
      </c>
      <c r="B677" s="26"/>
      <c r="C677" s="40">
        <v>2</v>
      </c>
      <c r="D677" s="26">
        <f t="shared" si="11"/>
        <v>0</v>
      </c>
      <c r="E677" s="26"/>
    </row>
    <row r="678" ht="18.75" customHeight="1" spans="1:5">
      <c r="A678" s="26" t="s">
        <v>579</v>
      </c>
      <c r="B678" s="26">
        <v>2</v>
      </c>
      <c r="C678" s="40">
        <f>2+3</f>
        <v>5</v>
      </c>
      <c r="D678" s="26">
        <f t="shared" si="11"/>
        <v>250</v>
      </c>
      <c r="E678" s="26"/>
    </row>
    <row r="679" ht="18.75" customHeight="1" spans="1:5">
      <c r="A679" s="26" t="s">
        <v>580</v>
      </c>
      <c r="B679" s="26">
        <f>SUM(B680:B683)</f>
        <v>0</v>
      </c>
      <c r="C679" s="26">
        <f>SUM(C680:C683)</f>
        <v>0</v>
      </c>
      <c r="D679" s="26">
        <f t="shared" si="11"/>
        <v>0</v>
      </c>
      <c r="E679" s="26"/>
    </row>
    <row r="680" ht="18.75" customHeight="1" spans="1:5">
      <c r="A680" s="26" t="s">
        <v>581</v>
      </c>
      <c r="B680" s="26"/>
      <c r="C680" s="26"/>
      <c r="D680" s="26">
        <f t="shared" si="11"/>
        <v>0</v>
      </c>
      <c r="E680" s="26"/>
    </row>
    <row r="681" ht="18.75" customHeight="1" spans="1:5">
      <c r="A681" s="26" t="s">
        <v>582</v>
      </c>
      <c r="B681" s="26"/>
      <c r="C681" s="26"/>
      <c r="D681" s="26">
        <f t="shared" si="11"/>
        <v>0</v>
      </c>
      <c r="E681" s="26"/>
    </row>
    <row r="682" ht="18.75" customHeight="1" spans="1:5">
      <c r="A682" s="26" t="s">
        <v>583</v>
      </c>
      <c r="B682" s="26"/>
      <c r="C682" s="26"/>
      <c r="D682" s="26">
        <f t="shared" si="11"/>
        <v>0</v>
      </c>
      <c r="E682" s="26"/>
    </row>
    <row r="683" ht="18.75" customHeight="1" spans="1:5">
      <c r="A683" s="26" t="s">
        <v>584</v>
      </c>
      <c r="B683" s="26"/>
      <c r="C683" s="26"/>
      <c r="D683" s="26">
        <f t="shared" si="11"/>
        <v>0</v>
      </c>
      <c r="E683" s="26"/>
    </row>
    <row r="684" ht="18.75" customHeight="1" spans="1:5">
      <c r="A684" s="26" t="s">
        <v>585</v>
      </c>
      <c r="B684" s="26">
        <f>SUM(B685:B687)</f>
        <v>0</v>
      </c>
      <c r="C684" s="26">
        <f>SUM(C685:C687)</f>
        <v>0</v>
      </c>
      <c r="D684" s="26">
        <f t="shared" si="11"/>
        <v>0</v>
      </c>
      <c r="E684" s="26"/>
    </row>
    <row r="685" ht="18.75" customHeight="1" spans="1:5">
      <c r="A685" s="26" t="s">
        <v>586</v>
      </c>
      <c r="B685" s="26"/>
      <c r="C685" s="26"/>
      <c r="D685" s="26">
        <f t="shared" si="11"/>
        <v>0</v>
      </c>
      <c r="E685" s="26"/>
    </row>
    <row r="686" ht="18.75" customHeight="1" spans="1:5">
      <c r="A686" s="26" t="s">
        <v>587</v>
      </c>
      <c r="B686" s="26"/>
      <c r="C686" s="26"/>
      <c r="D686" s="26">
        <f t="shared" si="11"/>
        <v>0</v>
      </c>
      <c r="E686" s="26"/>
    </row>
    <row r="687" ht="18.75" customHeight="1" spans="1:5">
      <c r="A687" s="26" t="s">
        <v>588</v>
      </c>
      <c r="B687" s="26"/>
      <c r="C687" s="26"/>
      <c r="D687" s="26">
        <f t="shared" si="11"/>
        <v>0</v>
      </c>
      <c r="E687" s="26"/>
    </row>
    <row r="688" ht="18.75" customHeight="1" spans="1:5">
      <c r="A688" s="26" t="s">
        <v>589</v>
      </c>
      <c r="B688" s="26">
        <f>SUM(B689:B691)</f>
        <v>0</v>
      </c>
      <c r="C688" s="26">
        <f>SUM(C689:C691)</f>
        <v>0</v>
      </c>
      <c r="D688" s="26">
        <f t="shared" si="11"/>
        <v>0</v>
      </c>
      <c r="E688" s="26"/>
    </row>
    <row r="689" ht="18.75" customHeight="1" spans="1:5">
      <c r="A689" s="26" t="s">
        <v>590</v>
      </c>
      <c r="B689" s="26"/>
      <c r="C689" s="26"/>
      <c r="D689" s="26">
        <f t="shared" si="11"/>
        <v>0</v>
      </c>
      <c r="E689" s="26"/>
    </row>
    <row r="690" ht="18.75" customHeight="1" spans="1:5">
      <c r="A690" s="26" t="s">
        <v>591</v>
      </c>
      <c r="B690" s="26"/>
      <c r="C690" s="26"/>
      <c r="D690" s="26">
        <f t="shared" si="11"/>
        <v>0</v>
      </c>
      <c r="E690" s="26"/>
    </row>
    <row r="691" ht="18.75" customHeight="1" spans="1:5">
      <c r="A691" s="26" t="s">
        <v>592</v>
      </c>
      <c r="B691" s="26"/>
      <c r="C691" s="26"/>
      <c r="D691" s="26">
        <f t="shared" si="11"/>
        <v>0</v>
      </c>
      <c r="E691" s="26"/>
    </row>
    <row r="692" ht="18.75" customHeight="1" spans="1:5">
      <c r="A692" s="26" t="s">
        <v>593</v>
      </c>
      <c r="B692" s="26">
        <f>SUM(B693:B694)</f>
        <v>0</v>
      </c>
      <c r="C692" s="26">
        <f>SUM(C693:C694)</f>
        <v>0</v>
      </c>
      <c r="D692" s="26">
        <f t="shared" si="11"/>
        <v>0</v>
      </c>
      <c r="E692" s="26"/>
    </row>
    <row r="693" ht="18.75" customHeight="1" spans="1:5">
      <c r="A693" s="26" t="s">
        <v>594</v>
      </c>
      <c r="B693" s="26"/>
      <c r="C693" s="26"/>
      <c r="D693" s="26">
        <f t="shared" si="11"/>
        <v>0</v>
      </c>
      <c r="E693" s="26"/>
    </row>
    <row r="694" ht="18.75" customHeight="1" spans="1:5">
      <c r="A694" s="26" t="s">
        <v>595</v>
      </c>
      <c r="B694" s="26"/>
      <c r="C694" s="26"/>
      <c r="D694" s="26">
        <f t="shared" si="11"/>
        <v>0</v>
      </c>
      <c r="E694" s="26"/>
    </row>
    <row r="695" ht="18.75" customHeight="1" spans="1:5">
      <c r="A695" s="40" t="s">
        <v>596</v>
      </c>
      <c r="B695" s="26">
        <f>SUM(B696:B703)</f>
        <v>0</v>
      </c>
      <c r="C695" s="26">
        <f>SUM(C696:C703)</f>
        <v>0</v>
      </c>
      <c r="D695" s="26">
        <f t="shared" si="11"/>
        <v>0</v>
      </c>
      <c r="E695" s="26"/>
    </row>
    <row r="696" ht="18.75" customHeight="1" spans="1:5">
      <c r="A696" s="40" t="s">
        <v>94</v>
      </c>
      <c r="B696" s="26"/>
      <c r="C696" s="26"/>
      <c r="D696" s="26">
        <f t="shared" si="11"/>
        <v>0</v>
      </c>
      <c r="E696" s="26"/>
    </row>
    <row r="697" ht="18.75" customHeight="1" spans="1:5">
      <c r="A697" s="40" t="s">
        <v>95</v>
      </c>
      <c r="B697" s="26"/>
      <c r="C697" s="26"/>
      <c r="D697" s="26">
        <f t="shared" si="11"/>
        <v>0</v>
      </c>
      <c r="E697" s="26"/>
    </row>
    <row r="698" ht="18.75" customHeight="1" spans="1:5">
      <c r="A698" s="40" t="s">
        <v>96</v>
      </c>
      <c r="B698" s="26"/>
      <c r="C698" s="26"/>
      <c r="D698" s="26">
        <f t="shared" si="11"/>
        <v>0</v>
      </c>
      <c r="E698" s="26"/>
    </row>
    <row r="699" ht="18.75" customHeight="1" spans="1:5">
      <c r="A699" s="40" t="s">
        <v>136</v>
      </c>
      <c r="B699" s="26"/>
      <c r="C699" s="26"/>
      <c r="D699" s="26">
        <f t="shared" si="11"/>
        <v>0</v>
      </c>
      <c r="E699" s="26"/>
    </row>
    <row r="700" ht="18.75" customHeight="1" spans="1:5">
      <c r="A700" s="40" t="s">
        <v>597</v>
      </c>
      <c r="B700" s="26"/>
      <c r="C700" s="26"/>
      <c r="D700" s="26">
        <f t="shared" si="11"/>
        <v>0</v>
      </c>
      <c r="E700" s="26"/>
    </row>
    <row r="701" ht="18.75" customHeight="1" spans="1:5">
      <c r="A701" s="40" t="s">
        <v>598</v>
      </c>
      <c r="B701" s="26"/>
      <c r="C701" s="26"/>
      <c r="D701" s="26">
        <f t="shared" si="11"/>
        <v>0</v>
      </c>
      <c r="E701" s="26"/>
    </row>
    <row r="702" ht="18.75" customHeight="1" spans="1:5">
      <c r="A702" s="40" t="s">
        <v>103</v>
      </c>
      <c r="B702" s="26"/>
      <c r="C702" s="26"/>
      <c r="D702" s="26">
        <f t="shared" si="11"/>
        <v>0</v>
      </c>
      <c r="E702" s="26"/>
    </row>
    <row r="703" ht="18.75" customHeight="1" spans="1:5">
      <c r="A703" s="40" t="s">
        <v>599</v>
      </c>
      <c r="B703" s="26"/>
      <c r="C703" s="26"/>
      <c r="D703" s="26">
        <f t="shared" si="11"/>
        <v>0</v>
      </c>
      <c r="E703" s="26"/>
    </row>
    <row r="704" ht="18.75" customHeight="1" spans="1:5">
      <c r="A704" s="40" t="s">
        <v>600</v>
      </c>
      <c r="B704" s="26">
        <f>B705</f>
        <v>0</v>
      </c>
      <c r="C704" s="26">
        <f>C705</f>
        <v>0</v>
      </c>
      <c r="D704" s="26">
        <f t="shared" si="11"/>
        <v>0</v>
      </c>
      <c r="E704" s="26"/>
    </row>
    <row r="705" ht="18.75" customHeight="1" spans="1:5">
      <c r="A705" s="40" t="s">
        <v>601</v>
      </c>
      <c r="B705" s="26"/>
      <c r="C705" s="26"/>
      <c r="D705" s="26">
        <f t="shared" si="11"/>
        <v>0</v>
      </c>
      <c r="E705" s="26"/>
    </row>
    <row r="706" ht="18.75" customHeight="1" spans="1:5">
      <c r="A706" s="49" t="s">
        <v>602</v>
      </c>
      <c r="B706" s="26">
        <f>B707</f>
        <v>0</v>
      </c>
      <c r="C706" s="26">
        <f>C707</f>
        <v>0</v>
      </c>
      <c r="D706" s="26">
        <f t="shared" si="11"/>
        <v>0</v>
      </c>
      <c r="E706" s="26"/>
    </row>
    <row r="707" ht="18.75" customHeight="1" spans="1:5">
      <c r="A707" s="49" t="s">
        <v>603</v>
      </c>
      <c r="B707" s="26"/>
      <c r="C707" s="26"/>
      <c r="D707" s="26">
        <f t="shared" si="11"/>
        <v>0</v>
      </c>
      <c r="E707" s="26"/>
    </row>
    <row r="708" ht="18.75" customHeight="1" spans="1:5">
      <c r="A708" s="50" t="s">
        <v>604</v>
      </c>
      <c r="B708" s="26">
        <f>B709+B718+B722+B730+B736+B743+B749+B752+B755+B756+B757+B763+B764+B765+B780</f>
        <v>1088</v>
      </c>
      <c r="C708" s="26">
        <f>C709+C718+C722+C730+C736+C743+C749+C752+C755+C756+C757+C763+C764+C765+C780</f>
        <v>750</v>
      </c>
      <c r="D708" s="26">
        <f t="shared" si="11"/>
        <v>68.93</v>
      </c>
      <c r="E708" s="26"/>
    </row>
    <row r="709" ht="18.75" customHeight="1" spans="1:5">
      <c r="A709" s="50" t="s">
        <v>605</v>
      </c>
      <c r="B709" s="26">
        <f>SUM(B710:B717)</f>
        <v>283</v>
      </c>
      <c r="C709" s="26">
        <f>SUM(C710:C717)</f>
        <v>290</v>
      </c>
      <c r="D709" s="26">
        <f t="shared" ref="D709:D772" si="12">ROUND(IF(B709=0,0,C709/B709*100),2)</f>
        <v>102.47</v>
      </c>
      <c r="E709" s="26"/>
    </row>
    <row r="710" ht="18.75" customHeight="1" spans="1:5">
      <c r="A710" s="50" t="s">
        <v>94</v>
      </c>
      <c r="B710" s="26">
        <v>146</v>
      </c>
      <c r="C710" s="26">
        <v>143</v>
      </c>
      <c r="D710" s="26">
        <f t="shared" si="12"/>
        <v>97.95</v>
      </c>
      <c r="E710" s="26"/>
    </row>
    <row r="711" ht="18.75" customHeight="1" spans="1:5">
      <c r="A711" s="50" t="s">
        <v>95</v>
      </c>
      <c r="B711" s="26">
        <v>0</v>
      </c>
      <c r="C711" s="26"/>
      <c r="D711" s="26">
        <f t="shared" si="12"/>
        <v>0</v>
      </c>
      <c r="E711" s="26"/>
    </row>
    <row r="712" ht="18.75" customHeight="1" spans="1:5">
      <c r="A712" s="50" t="s">
        <v>96</v>
      </c>
      <c r="B712" s="26">
        <v>0</v>
      </c>
      <c r="C712" s="26"/>
      <c r="D712" s="26">
        <f t="shared" si="12"/>
        <v>0</v>
      </c>
      <c r="E712" s="26"/>
    </row>
    <row r="713" ht="18.75" customHeight="1" spans="1:5">
      <c r="A713" s="50" t="s">
        <v>606</v>
      </c>
      <c r="B713" s="26">
        <v>0</v>
      </c>
      <c r="C713" s="26"/>
      <c r="D713" s="26">
        <f t="shared" si="12"/>
        <v>0</v>
      </c>
      <c r="E713" s="26"/>
    </row>
    <row r="714" ht="18.75" customHeight="1" spans="1:5">
      <c r="A714" s="50" t="s">
        <v>607</v>
      </c>
      <c r="B714" s="26">
        <v>0</v>
      </c>
      <c r="C714" s="26"/>
      <c r="D714" s="26">
        <f t="shared" si="12"/>
        <v>0</v>
      </c>
      <c r="E714" s="26"/>
    </row>
    <row r="715" ht="18.75" customHeight="1" spans="1:5">
      <c r="A715" s="50" t="s">
        <v>608</v>
      </c>
      <c r="B715" s="26">
        <v>0</v>
      </c>
      <c r="C715" s="26"/>
      <c r="D715" s="26">
        <f t="shared" si="12"/>
        <v>0</v>
      </c>
      <c r="E715" s="26"/>
    </row>
    <row r="716" ht="18.75" customHeight="1" spans="1:5">
      <c r="A716" s="50" t="s">
        <v>609</v>
      </c>
      <c r="B716" s="26">
        <v>0</v>
      </c>
      <c r="C716" s="26"/>
      <c r="D716" s="26">
        <f t="shared" si="12"/>
        <v>0</v>
      </c>
      <c r="E716" s="26"/>
    </row>
    <row r="717" ht="18.75" customHeight="1" spans="1:5">
      <c r="A717" s="50" t="s">
        <v>610</v>
      </c>
      <c r="B717" s="26">
        <v>137</v>
      </c>
      <c r="C717" s="26">
        <v>147</v>
      </c>
      <c r="D717" s="26">
        <f t="shared" si="12"/>
        <v>107.3</v>
      </c>
      <c r="E717" s="26"/>
    </row>
    <row r="718" ht="18.75" customHeight="1" spans="1:5">
      <c r="A718" s="50" t="s">
        <v>611</v>
      </c>
      <c r="B718" s="40">
        <f>SUM(B719:B721)</f>
        <v>0</v>
      </c>
      <c r="C718" s="40">
        <f>SUM(C719:C721)</f>
        <v>0</v>
      </c>
      <c r="D718" s="26">
        <f t="shared" si="12"/>
        <v>0</v>
      </c>
      <c r="E718" s="40"/>
    </row>
    <row r="719" ht="18.75" customHeight="1" spans="1:5">
      <c r="A719" s="50" t="s">
        <v>612</v>
      </c>
      <c r="B719" s="40"/>
      <c r="C719" s="40"/>
      <c r="D719" s="26">
        <f t="shared" si="12"/>
        <v>0</v>
      </c>
      <c r="E719" s="40"/>
    </row>
    <row r="720" ht="18.75" customHeight="1" spans="1:5">
      <c r="A720" s="50" t="s">
        <v>613</v>
      </c>
      <c r="B720" s="40"/>
      <c r="C720" s="40"/>
      <c r="D720" s="26">
        <f t="shared" si="12"/>
        <v>0</v>
      </c>
      <c r="E720" s="40"/>
    </row>
    <row r="721" ht="18.75" customHeight="1" spans="1:5">
      <c r="A721" s="50" t="s">
        <v>614</v>
      </c>
      <c r="B721" s="40"/>
      <c r="C721" s="40"/>
      <c r="D721" s="26">
        <f t="shared" si="12"/>
        <v>0</v>
      </c>
      <c r="E721" s="40"/>
    </row>
    <row r="722" ht="18.75" customHeight="1" spans="1:5">
      <c r="A722" s="50" t="s">
        <v>615</v>
      </c>
      <c r="B722" s="40">
        <f>SUM(B723:B729)</f>
        <v>805</v>
      </c>
      <c r="C722" s="40">
        <f>SUM(C723:C729)</f>
        <v>460</v>
      </c>
      <c r="D722" s="26">
        <f t="shared" si="12"/>
        <v>57.14</v>
      </c>
      <c r="E722" s="40"/>
    </row>
    <row r="723" ht="18.75" customHeight="1" spans="1:5">
      <c r="A723" s="50" t="s">
        <v>616</v>
      </c>
      <c r="B723" s="40">
        <v>65</v>
      </c>
      <c r="C723" s="40">
        <v>80</v>
      </c>
      <c r="D723" s="26">
        <f t="shared" si="12"/>
        <v>123.08</v>
      </c>
      <c r="E723" s="40"/>
    </row>
    <row r="724" ht="18.75" customHeight="1" spans="1:5">
      <c r="A724" s="50" t="s">
        <v>617</v>
      </c>
      <c r="B724" s="40">
        <v>720</v>
      </c>
      <c r="C724" s="40">
        <v>360</v>
      </c>
      <c r="D724" s="26">
        <f t="shared" si="12"/>
        <v>50</v>
      </c>
      <c r="E724" s="40"/>
    </row>
    <row r="725" ht="18.75" customHeight="1" spans="1:5">
      <c r="A725" s="50" t="s">
        <v>618</v>
      </c>
      <c r="B725" s="40">
        <v>0</v>
      </c>
      <c r="C725" s="40"/>
      <c r="D725" s="26">
        <f t="shared" si="12"/>
        <v>0</v>
      </c>
      <c r="E725" s="40"/>
    </row>
    <row r="726" ht="18.75" customHeight="1" spans="1:5">
      <c r="A726" s="50" t="s">
        <v>619</v>
      </c>
      <c r="B726" s="40">
        <v>0</v>
      </c>
      <c r="C726" s="40"/>
      <c r="D726" s="26">
        <f t="shared" si="12"/>
        <v>0</v>
      </c>
      <c r="E726" s="40"/>
    </row>
    <row r="727" ht="18.75" customHeight="1" spans="1:5">
      <c r="A727" s="50" t="s">
        <v>620</v>
      </c>
      <c r="B727" s="40">
        <v>0</v>
      </c>
      <c r="C727" s="40"/>
      <c r="D727" s="26">
        <f t="shared" si="12"/>
        <v>0</v>
      </c>
      <c r="E727" s="40"/>
    </row>
    <row r="728" ht="18.75" customHeight="1" spans="1:5">
      <c r="A728" s="50" t="s">
        <v>621</v>
      </c>
      <c r="B728" s="40"/>
      <c r="C728" s="40"/>
      <c r="D728" s="26">
        <f t="shared" si="12"/>
        <v>0</v>
      </c>
      <c r="E728" s="40"/>
    </row>
    <row r="729" ht="18.75" customHeight="1" spans="1:5">
      <c r="A729" s="50" t="s">
        <v>622</v>
      </c>
      <c r="B729" s="40">
        <v>20</v>
      </c>
      <c r="C729" s="40">
        <v>20</v>
      </c>
      <c r="D729" s="26">
        <f t="shared" si="12"/>
        <v>100</v>
      </c>
      <c r="E729" s="40"/>
    </row>
    <row r="730" ht="18.75" customHeight="1" spans="1:5">
      <c r="A730" s="50" t="s">
        <v>623</v>
      </c>
      <c r="B730" s="40">
        <f>SUM(B731:B735)</f>
        <v>0</v>
      </c>
      <c r="C730" s="40">
        <f>SUM(C731:C735)</f>
        <v>0</v>
      </c>
      <c r="D730" s="26">
        <f t="shared" si="12"/>
        <v>0</v>
      </c>
      <c r="E730" s="40"/>
    </row>
    <row r="731" ht="18.75" customHeight="1" spans="1:5">
      <c r="A731" s="50" t="s">
        <v>624</v>
      </c>
      <c r="B731" s="40"/>
      <c r="C731" s="40"/>
      <c r="D731" s="26">
        <f t="shared" si="12"/>
        <v>0</v>
      </c>
      <c r="E731" s="40"/>
    </row>
    <row r="732" ht="18.75" customHeight="1" spans="1:5">
      <c r="A732" s="50" t="s">
        <v>625</v>
      </c>
      <c r="B732" s="40"/>
      <c r="C732" s="40"/>
      <c r="D732" s="26">
        <f t="shared" si="12"/>
        <v>0</v>
      </c>
      <c r="E732" s="40"/>
    </row>
    <row r="733" ht="18.75" customHeight="1" spans="1:5">
      <c r="A733" s="50" t="s">
        <v>626</v>
      </c>
      <c r="B733" s="40"/>
      <c r="C733" s="40"/>
      <c r="D733" s="26">
        <f t="shared" si="12"/>
        <v>0</v>
      </c>
      <c r="E733" s="40"/>
    </row>
    <row r="734" ht="18.75" customHeight="1" spans="1:5">
      <c r="A734" s="50" t="s">
        <v>627</v>
      </c>
      <c r="B734" s="40"/>
      <c r="C734" s="40"/>
      <c r="D734" s="26">
        <f t="shared" si="12"/>
        <v>0</v>
      </c>
      <c r="E734" s="40"/>
    </row>
    <row r="735" ht="18.75" customHeight="1" spans="1:5">
      <c r="A735" s="50" t="s">
        <v>628</v>
      </c>
      <c r="B735" s="40"/>
      <c r="C735" s="40"/>
      <c r="D735" s="26">
        <f t="shared" si="12"/>
        <v>0</v>
      </c>
      <c r="E735" s="40"/>
    </row>
    <row r="736" ht="18.75" customHeight="1" spans="1:5">
      <c r="A736" s="50" t="s">
        <v>629</v>
      </c>
      <c r="B736" s="26">
        <f>SUM(B737:B742)</f>
        <v>0</v>
      </c>
      <c r="C736" s="26">
        <f>SUM(C737:C742)</f>
        <v>0</v>
      </c>
      <c r="D736" s="26">
        <f t="shared" si="12"/>
        <v>0</v>
      </c>
      <c r="E736" s="26"/>
    </row>
    <row r="737" ht="18.75" customHeight="1" spans="1:5">
      <c r="A737" s="50" t="s">
        <v>630</v>
      </c>
      <c r="B737" s="26"/>
      <c r="C737" s="26"/>
      <c r="D737" s="26">
        <f t="shared" si="12"/>
        <v>0</v>
      </c>
      <c r="E737" s="26"/>
    </row>
    <row r="738" ht="18.75" customHeight="1" spans="1:5">
      <c r="A738" s="50" t="s">
        <v>631</v>
      </c>
      <c r="B738" s="26"/>
      <c r="C738" s="26"/>
      <c r="D738" s="26">
        <f t="shared" si="12"/>
        <v>0</v>
      </c>
      <c r="E738" s="26"/>
    </row>
    <row r="739" ht="18.75" customHeight="1" spans="1:5">
      <c r="A739" s="50" t="s">
        <v>632</v>
      </c>
      <c r="B739" s="26"/>
      <c r="C739" s="26"/>
      <c r="D739" s="26">
        <f t="shared" si="12"/>
        <v>0</v>
      </c>
      <c r="E739" s="26"/>
    </row>
    <row r="740" ht="18.75" customHeight="1" spans="1:5">
      <c r="A740" s="50" t="s">
        <v>633</v>
      </c>
      <c r="B740" s="26"/>
      <c r="C740" s="26"/>
      <c r="D740" s="26">
        <f t="shared" si="12"/>
        <v>0</v>
      </c>
      <c r="E740" s="26"/>
    </row>
    <row r="741" ht="18.75" customHeight="1" spans="1:5">
      <c r="A741" s="50" t="s">
        <v>634</v>
      </c>
      <c r="B741" s="26"/>
      <c r="C741" s="26"/>
      <c r="D741" s="26">
        <f t="shared" si="12"/>
        <v>0</v>
      </c>
      <c r="E741" s="26"/>
    </row>
    <row r="742" ht="18.75" customHeight="1" spans="1:5">
      <c r="A742" s="50" t="s">
        <v>635</v>
      </c>
      <c r="B742" s="26"/>
      <c r="C742" s="26"/>
      <c r="D742" s="26">
        <f t="shared" si="12"/>
        <v>0</v>
      </c>
      <c r="E742" s="26"/>
    </row>
    <row r="743" ht="18.75" customHeight="1" spans="1:5">
      <c r="A743" s="50" t="s">
        <v>636</v>
      </c>
      <c r="B743" s="26">
        <f>SUM(B744:B748)</f>
        <v>0</v>
      </c>
      <c r="C743" s="26">
        <f>SUM(C744:C748)</f>
        <v>0</v>
      </c>
      <c r="D743" s="26">
        <f t="shared" si="12"/>
        <v>0</v>
      </c>
      <c r="E743" s="26"/>
    </row>
    <row r="744" ht="18.75" customHeight="1" spans="1:5">
      <c r="A744" s="50" t="s">
        <v>637</v>
      </c>
      <c r="B744" s="26"/>
      <c r="C744" s="26"/>
      <c r="D744" s="26">
        <f t="shared" si="12"/>
        <v>0</v>
      </c>
      <c r="E744" s="26"/>
    </row>
    <row r="745" ht="18.75" customHeight="1" spans="1:5">
      <c r="A745" s="50" t="s">
        <v>638</v>
      </c>
      <c r="B745" s="26"/>
      <c r="C745" s="26"/>
      <c r="D745" s="26">
        <f t="shared" si="12"/>
        <v>0</v>
      </c>
      <c r="E745" s="26"/>
    </row>
    <row r="746" ht="18.75" customHeight="1" spans="1:5">
      <c r="A746" s="50" t="s">
        <v>639</v>
      </c>
      <c r="B746" s="26"/>
      <c r="C746" s="26"/>
      <c r="D746" s="26">
        <f t="shared" si="12"/>
        <v>0</v>
      </c>
      <c r="E746" s="26"/>
    </row>
    <row r="747" ht="18.75" customHeight="1" spans="1:5">
      <c r="A747" s="50" t="s">
        <v>640</v>
      </c>
      <c r="B747" s="26"/>
      <c r="C747" s="26"/>
      <c r="D747" s="26">
        <f t="shared" si="12"/>
        <v>0</v>
      </c>
      <c r="E747" s="26"/>
    </row>
    <row r="748" ht="18.75" customHeight="1" spans="1:5">
      <c r="A748" s="50" t="s">
        <v>641</v>
      </c>
      <c r="B748" s="26"/>
      <c r="C748" s="26"/>
      <c r="D748" s="26">
        <f t="shared" si="12"/>
        <v>0</v>
      </c>
      <c r="E748" s="26"/>
    </row>
    <row r="749" ht="18.75" customHeight="1" spans="1:5">
      <c r="A749" s="50" t="s">
        <v>642</v>
      </c>
      <c r="B749" s="26">
        <f>SUM(B750:B751)</f>
        <v>0</v>
      </c>
      <c r="C749" s="26">
        <f>SUM(C750:C751)</f>
        <v>0</v>
      </c>
      <c r="D749" s="26">
        <f t="shared" si="12"/>
        <v>0</v>
      </c>
      <c r="E749" s="26"/>
    </row>
    <row r="750" ht="18.75" customHeight="1" spans="1:5">
      <c r="A750" s="50" t="s">
        <v>643</v>
      </c>
      <c r="B750" s="26"/>
      <c r="C750" s="26"/>
      <c r="D750" s="26">
        <f t="shared" si="12"/>
        <v>0</v>
      </c>
      <c r="E750" s="26"/>
    </row>
    <row r="751" ht="18.75" customHeight="1" spans="1:5">
      <c r="A751" s="50" t="s">
        <v>644</v>
      </c>
      <c r="B751" s="26"/>
      <c r="C751" s="26"/>
      <c r="D751" s="26">
        <f t="shared" si="12"/>
        <v>0</v>
      </c>
      <c r="E751" s="26"/>
    </row>
    <row r="752" ht="18.75" customHeight="1" spans="1:5">
      <c r="A752" s="50" t="s">
        <v>645</v>
      </c>
      <c r="B752" s="26">
        <f>SUM(B753:B754)</f>
        <v>0</v>
      </c>
      <c r="C752" s="26">
        <f>SUM(C753:C754)</f>
        <v>0</v>
      </c>
      <c r="D752" s="26">
        <f t="shared" si="12"/>
        <v>0</v>
      </c>
      <c r="E752" s="26"/>
    </row>
    <row r="753" ht="18.75" customHeight="1" spans="1:5">
      <c r="A753" s="50" t="s">
        <v>646</v>
      </c>
      <c r="B753" s="26"/>
      <c r="C753" s="26"/>
      <c r="D753" s="26">
        <f t="shared" si="12"/>
        <v>0</v>
      </c>
      <c r="E753" s="26"/>
    </row>
    <row r="754" ht="18.75" customHeight="1" spans="1:5">
      <c r="A754" s="50" t="s">
        <v>647</v>
      </c>
      <c r="B754" s="26"/>
      <c r="C754" s="26"/>
      <c r="D754" s="26">
        <f t="shared" si="12"/>
        <v>0</v>
      </c>
      <c r="E754" s="26"/>
    </row>
    <row r="755" ht="18.75" customHeight="1" spans="1:5">
      <c r="A755" s="50" t="s">
        <v>648</v>
      </c>
      <c r="B755" s="26"/>
      <c r="C755" s="26"/>
      <c r="D755" s="26">
        <f t="shared" si="12"/>
        <v>0</v>
      </c>
      <c r="E755" s="26"/>
    </row>
    <row r="756" ht="18.75" customHeight="1" spans="1:5">
      <c r="A756" s="50" t="s">
        <v>649</v>
      </c>
      <c r="B756" s="26"/>
      <c r="C756" s="26"/>
      <c r="D756" s="26">
        <f t="shared" si="12"/>
        <v>0</v>
      </c>
      <c r="E756" s="26"/>
    </row>
    <row r="757" ht="18.75" customHeight="1" spans="1:5">
      <c r="A757" s="50" t="s">
        <v>650</v>
      </c>
      <c r="B757" s="26">
        <f>SUM(B758:B762)</f>
        <v>0</v>
      </c>
      <c r="C757" s="26">
        <f>SUM(C758:C762)</f>
        <v>0</v>
      </c>
      <c r="D757" s="26">
        <f t="shared" si="12"/>
        <v>0</v>
      </c>
      <c r="E757" s="26"/>
    </row>
    <row r="758" ht="18.75" customHeight="1" spans="1:5">
      <c r="A758" s="50" t="s">
        <v>651</v>
      </c>
      <c r="B758" s="26"/>
      <c r="C758" s="26"/>
      <c r="D758" s="26">
        <f t="shared" si="12"/>
        <v>0</v>
      </c>
      <c r="E758" s="26"/>
    </row>
    <row r="759" ht="18.75" customHeight="1" spans="1:5">
      <c r="A759" s="50" t="s">
        <v>652</v>
      </c>
      <c r="B759" s="26"/>
      <c r="C759" s="26"/>
      <c r="D759" s="26">
        <f t="shared" si="12"/>
        <v>0</v>
      </c>
      <c r="E759" s="26"/>
    </row>
    <row r="760" ht="18.75" customHeight="1" spans="1:5">
      <c r="A760" s="50" t="s">
        <v>653</v>
      </c>
      <c r="B760" s="26"/>
      <c r="C760" s="26"/>
      <c r="D760" s="26">
        <f t="shared" si="12"/>
        <v>0</v>
      </c>
      <c r="E760" s="26"/>
    </row>
    <row r="761" ht="18.75" customHeight="1" spans="1:5">
      <c r="A761" s="50" t="s">
        <v>654</v>
      </c>
      <c r="B761" s="26"/>
      <c r="C761" s="26"/>
      <c r="D761" s="26">
        <f t="shared" si="12"/>
        <v>0</v>
      </c>
      <c r="E761" s="26"/>
    </row>
    <row r="762" ht="18.75" customHeight="1" spans="1:5">
      <c r="A762" s="50" t="s">
        <v>655</v>
      </c>
      <c r="B762" s="26"/>
      <c r="C762" s="26"/>
      <c r="D762" s="26">
        <f t="shared" si="12"/>
        <v>0</v>
      </c>
      <c r="E762" s="26"/>
    </row>
    <row r="763" ht="18.75" customHeight="1" spans="1:5">
      <c r="A763" s="50" t="s">
        <v>656</v>
      </c>
      <c r="B763" s="26"/>
      <c r="C763" s="26"/>
      <c r="D763" s="26">
        <f t="shared" si="12"/>
        <v>0</v>
      </c>
      <c r="E763" s="26"/>
    </row>
    <row r="764" ht="18.75" customHeight="1" spans="1:5">
      <c r="A764" s="50" t="s">
        <v>657</v>
      </c>
      <c r="B764" s="26"/>
      <c r="C764" s="26"/>
      <c r="D764" s="26">
        <f t="shared" si="12"/>
        <v>0</v>
      </c>
      <c r="E764" s="26"/>
    </row>
    <row r="765" ht="18.75" customHeight="1" spans="1:5">
      <c r="A765" s="50" t="s">
        <v>658</v>
      </c>
      <c r="B765" s="26">
        <f>SUM(B766:B779)</f>
        <v>0</v>
      </c>
      <c r="C765" s="26">
        <f>SUM(C766:C779)</f>
        <v>0</v>
      </c>
      <c r="D765" s="26">
        <f t="shared" si="12"/>
        <v>0</v>
      </c>
      <c r="E765" s="26"/>
    </row>
    <row r="766" ht="18.75" customHeight="1" spans="1:5">
      <c r="A766" s="50" t="s">
        <v>94</v>
      </c>
      <c r="B766" s="26"/>
      <c r="C766" s="26"/>
      <c r="D766" s="26">
        <f t="shared" si="12"/>
        <v>0</v>
      </c>
      <c r="E766" s="26"/>
    </row>
    <row r="767" ht="18.75" customHeight="1" spans="1:5">
      <c r="A767" s="50" t="s">
        <v>95</v>
      </c>
      <c r="B767" s="26"/>
      <c r="C767" s="26"/>
      <c r="D767" s="26">
        <f t="shared" si="12"/>
        <v>0</v>
      </c>
      <c r="E767" s="26"/>
    </row>
    <row r="768" ht="18.75" customHeight="1" spans="1:5">
      <c r="A768" s="50" t="s">
        <v>96</v>
      </c>
      <c r="B768" s="26"/>
      <c r="C768" s="26"/>
      <c r="D768" s="26">
        <f t="shared" si="12"/>
        <v>0</v>
      </c>
      <c r="E768" s="26"/>
    </row>
    <row r="769" ht="18.75" customHeight="1" spans="1:5">
      <c r="A769" s="50" t="s">
        <v>659</v>
      </c>
      <c r="B769" s="26"/>
      <c r="C769" s="26"/>
      <c r="D769" s="26">
        <f t="shared" si="12"/>
        <v>0</v>
      </c>
      <c r="E769" s="26"/>
    </row>
    <row r="770" ht="18.75" customHeight="1" spans="1:5">
      <c r="A770" s="50" t="s">
        <v>660</v>
      </c>
      <c r="B770" s="26"/>
      <c r="C770" s="26"/>
      <c r="D770" s="26">
        <f t="shared" si="12"/>
        <v>0</v>
      </c>
      <c r="E770" s="26"/>
    </row>
    <row r="771" ht="18.75" customHeight="1" spans="1:5">
      <c r="A771" s="50" t="s">
        <v>661</v>
      </c>
      <c r="B771" s="26"/>
      <c r="C771" s="26"/>
      <c r="D771" s="26">
        <f t="shared" si="12"/>
        <v>0</v>
      </c>
      <c r="E771" s="26"/>
    </row>
    <row r="772" ht="18.75" customHeight="1" spans="1:5">
      <c r="A772" s="50" t="s">
        <v>662</v>
      </c>
      <c r="B772" s="26"/>
      <c r="C772" s="26"/>
      <c r="D772" s="26">
        <f t="shared" si="12"/>
        <v>0</v>
      </c>
      <c r="E772" s="26"/>
    </row>
    <row r="773" ht="18.75" customHeight="1" spans="1:5">
      <c r="A773" s="50" t="s">
        <v>663</v>
      </c>
      <c r="B773" s="26"/>
      <c r="C773" s="26"/>
      <c r="D773" s="26">
        <f t="shared" ref="D773:D836" si="13">ROUND(IF(B773=0,0,C773/B773*100),2)</f>
        <v>0</v>
      </c>
      <c r="E773" s="26"/>
    </row>
    <row r="774" ht="18.75" customHeight="1" spans="1:5">
      <c r="A774" s="50" t="s">
        <v>664</v>
      </c>
      <c r="B774" s="26"/>
      <c r="C774" s="26"/>
      <c r="D774" s="26">
        <f t="shared" si="13"/>
        <v>0</v>
      </c>
      <c r="E774" s="26"/>
    </row>
    <row r="775" ht="18.75" customHeight="1" spans="1:5">
      <c r="A775" s="50" t="s">
        <v>665</v>
      </c>
      <c r="B775" s="26"/>
      <c r="C775" s="26"/>
      <c r="D775" s="26">
        <f t="shared" si="13"/>
        <v>0</v>
      </c>
      <c r="E775" s="26"/>
    </row>
    <row r="776" ht="18.75" customHeight="1" spans="1:5">
      <c r="A776" s="50" t="s">
        <v>136</v>
      </c>
      <c r="B776" s="26"/>
      <c r="C776" s="26"/>
      <c r="D776" s="26">
        <f t="shared" si="13"/>
        <v>0</v>
      </c>
      <c r="E776" s="26"/>
    </row>
    <row r="777" ht="18.75" customHeight="1" spans="1:5">
      <c r="A777" s="50" t="s">
        <v>666</v>
      </c>
      <c r="B777" s="26"/>
      <c r="C777" s="26"/>
      <c r="D777" s="26">
        <f t="shared" si="13"/>
        <v>0</v>
      </c>
      <c r="E777" s="26"/>
    </row>
    <row r="778" ht="18.75" customHeight="1" spans="1:5">
      <c r="A778" s="50" t="s">
        <v>103</v>
      </c>
      <c r="B778" s="26"/>
      <c r="C778" s="26"/>
      <c r="D778" s="26">
        <f t="shared" si="13"/>
        <v>0</v>
      </c>
      <c r="E778" s="26"/>
    </row>
    <row r="779" ht="18.75" customHeight="1" spans="1:5">
      <c r="A779" s="50" t="s">
        <v>667</v>
      </c>
      <c r="B779" s="26"/>
      <c r="C779" s="26"/>
      <c r="D779" s="26">
        <f t="shared" si="13"/>
        <v>0</v>
      </c>
      <c r="E779" s="26"/>
    </row>
    <row r="780" ht="18.75" customHeight="1" spans="1:5">
      <c r="A780" s="50" t="s">
        <v>668</v>
      </c>
      <c r="B780" s="26"/>
      <c r="C780" s="26"/>
      <c r="D780" s="26">
        <f t="shared" si="13"/>
        <v>0</v>
      </c>
      <c r="E780" s="26"/>
    </row>
    <row r="781" ht="18.75" customHeight="1" spans="1:5">
      <c r="A781" s="50" t="s">
        <v>669</v>
      </c>
      <c r="B781" s="26">
        <f>B782+B793+B794+B797+B798+B799</f>
        <v>63328</v>
      </c>
      <c r="C781" s="26">
        <f>C782+C793+C794+C797+C798+C799</f>
        <v>65465</v>
      </c>
      <c r="D781" s="26">
        <f t="shared" si="13"/>
        <v>103.37</v>
      </c>
      <c r="E781" s="26"/>
    </row>
    <row r="782" ht="18.75" customHeight="1" spans="1:5">
      <c r="A782" s="50" t="s">
        <v>670</v>
      </c>
      <c r="B782" s="26">
        <f>SUM(B783:B792)</f>
        <v>1705</v>
      </c>
      <c r="C782" s="26">
        <f>SUM(C783:C792)</f>
        <v>1731</v>
      </c>
      <c r="D782" s="26">
        <f t="shared" si="13"/>
        <v>101.52</v>
      </c>
      <c r="E782" s="26"/>
    </row>
    <row r="783" ht="18.75" customHeight="1" spans="1:5">
      <c r="A783" s="50" t="s">
        <v>671</v>
      </c>
      <c r="B783" s="26">
        <v>647</v>
      </c>
      <c r="C783" s="26">
        <v>907</v>
      </c>
      <c r="D783" s="26">
        <f t="shared" si="13"/>
        <v>140.19</v>
      </c>
      <c r="E783" s="26"/>
    </row>
    <row r="784" ht="18.75" customHeight="1" spans="1:5">
      <c r="A784" s="50" t="s">
        <v>672</v>
      </c>
      <c r="B784" s="26">
        <v>0</v>
      </c>
      <c r="C784" s="26"/>
      <c r="D784" s="26">
        <f t="shared" si="13"/>
        <v>0</v>
      </c>
      <c r="E784" s="26"/>
    </row>
    <row r="785" ht="18.75" customHeight="1" spans="1:5">
      <c r="A785" s="50" t="s">
        <v>673</v>
      </c>
      <c r="B785" s="26">
        <v>0</v>
      </c>
      <c r="C785" s="26"/>
      <c r="D785" s="26">
        <f t="shared" si="13"/>
        <v>0</v>
      </c>
      <c r="E785" s="26"/>
    </row>
    <row r="786" ht="18.75" customHeight="1" spans="1:5">
      <c r="A786" s="50" t="s">
        <v>674</v>
      </c>
      <c r="B786" s="26">
        <v>158</v>
      </c>
      <c r="C786" s="26">
        <v>259</v>
      </c>
      <c r="D786" s="26">
        <f t="shared" si="13"/>
        <v>163.92</v>
      </c>
      <c r="E786" s="26"/>
    </row>
    <row r="787" ht="18.75" customHeight="1" spans="1:5">
      <c r="A787" s="50" t="s">
        <v>675</v>
      </c>
      <c r="B787" s="26">
        <v>0</v>
      </c>
      <c r="C787" s="26"/>
      <c r="D787" s="26">
        <f t="shared" si="13"/>
        <v>0</v>
      </c>
      <c r="E787" s="26"/>
    </row>
    <row r="788" ht="18.75" customHeight="1" spans="1:5">
      <c r="A788" s="50" t="s">
        <v>676</v>
      </c>
      <c r="B788" s="26">
        <v>340</v>
      </c>
      <c r="C788" s="26">
        <v>85</v>
      </c>
      <c r="D788" s="26">
        <f t="shared" si="13"/>
        <v>25</v>
      </c>
      <c r="E788" s="26"/>
    </row>
    <row r="789" ht="18.75" customHeight="1" spans="1:5">
      <c r="A789" s="50" t="s">
        <v>677</v>
      </c>
      <c r="B789" s="26">
        <v>0</v>
      </c>
      <c r="C789" s="26"/>
      <c r="D789" s="26">
        <f t="shared" si="13"/>
        <v>0</v>
      </c>
      <c r="E789" s="26"/>
    </row>
    <row r="790" ht="18.75" customHeight="1" spans="1:5">
      <c r="A790" s="50" t="s">
        <v>678</v>
      </c>
      <c r="B790" s="26">
        <v>0</v>
      </c>
      <c r="C790" s="26"/>
      <c r="D790" s="26">
        <f t="shared" si="13"/>
        <v>0</v>
      </c>
      <c r="E790" s="26"/>
    </row>
    <row r="791" ht="18.75" customHeight="1" spans="1:5">
      <c r="A791" s="50" t="s">
        <v>679</v>
      </c>
      <c r="B791" s="26">
        <v>0</v>
      </c>
      <c r="C791" s="26"/>
      <c r="D791" s="26">
        <f t="shared" si="13"/>
        <v>0</v>
      </c>
      <c r="E791" s="26"/>
    </row>
    <row r="792" ht="18.75" customHeight="1" spans="1:5">
      <c r="A792" s="50" t="s">
        <v>680</v>
      </c>
      <c r="B792" s="26">
        <v>560</v>
      </c>
      <c r="C792" s="26">
        <v>480</v>
      </c>
      <c r="D792" s="26">
        <f t="shared" si="13"/>
        <v>85.71</v>
      </c>
      <c r="E792" s="26"/>
    </row>
    <row r="793" ht="18.75" customHeight="1" spans="1:5">
      <c r="A793" s="50" t="s">
        <v>681</v>
      </c>
      <c r="B793" s="26">
        <v>204</v>
      </c>
      <c r="C793" s="26">
        <v>494</v>
      </c>
      <c r="D793" s="26">
        <f t="shared" si="13"/>
        <v>242.16</v>
      </c>
      <c r="E793" s="26"/>
    </row>
    <row r="794" ht="18.75" customHeight="1" spans="1:5">
      <c r="A794" s="50" t="s">
        <v>682</v>
      </c>
      <c r="B794" s="26">
        <f>SUM(B795:B796)</f>
        <v>61221</v>
      </c>
      <c r="C794" s="26">
        <f>SUM(C795:C796)</f>
        <v>63086</v>
      </c>
      <c r="D794" s="26">
        <f t="shared" si="13"/>
        <v>103.05</v>
      </c>
      <c r="E794" s="26"/>
    </row>
    <row r="795" ht="18.75" customHeight="1" spans="1:5">
      <c r="A795" s="50" t="s">
        <v>683</v>
      </c>
      <c r="B795" s="26"/>
      <c r="C795" s="26"/>
      <c r="D795" s="26">
        <f t="shared" si="13"/>
        <v>0</v>
      </c>
      <c r="E795" s="26"/>
    </row>
    <row r="796" ht="18.75" customHeight="1" spans="1:5">
      <c r="A796" s="50" t="s">
        <v>684</v>
      </c>
      <c r="B796" s="26">
        <v>61221</v>
      </c>
      <c r="C796" s="40">
        <f>59525+3561</f>
        <v>63086</v>
      </c>
      <c r="D796" s="26">
        <f t="shared" si="13"/>
        <v>103.05</v>
      </c>
      <c r="E796" s="26"/>
    </row>
    <row r="797" ht="18.75" customHeight="1" spans="1:5">
      <c r="A797" s="50" t="s">
        <v>685</v>
      </c>
      <c r="B797" s="26">
        <v>198</v>
      </c>
      <c r="C797" s="26">
        <v>154</v>
      </c>
      <c r="D797" s="26">
        <f t="shared" si="13"/>
        <v>77.78</v>
      </c>
      <c r="E797" s="26"/>
    </row>
    <row r="798" ht="18.75" customHeight="1" spans="1:5">
      <c r="A798" s="50" t="s">
        <v>686</v>
      </c>
      <c r="B798" s="26"/>
      <c r="C798" s="26"/>
      <c r="D798" s="26">
        <f t="shared" si="13"/>
        <v>0</v>
      </c>
      <c r="E798" s="26"/>
    </row>
    <row r="799" ht="18.75" customHeight="1" spans="1:5">
      <c r="A799" s="50" t="s">
        <v>687</v>
      </c>
      <c r="B799" s="26"/>
      <c r="C799" s="26"/>
      <c r="D799" s="26">
        <f t="shared" si="13"/>
        <v>0</v>
      </c>
      <c r="E799" s="26"/>
    </row>
    <row r="800" ht="18.75" customHeight="1" spans="1:5">
      <c r="A800" s="50" t="s">
        <v>688</v>
      </c>
      <c r="B800" s="26">
        <f>B801+B826+B851+B877+B888+B899+B905+B912+B919+B922</f>
        <v>1710</v>
      </c>
      <c r="C800" s="26">
        <f>C801+C826+C851+C877+C888+C899+C905+C912+C919+C922</f>
        <v>811</v>
      </c>
      <c r="D800" s="26">
        <f t="shared" si="13"/>
        <v>47.43</v>
      </c>
      <c r="E800" s="26"/>
    </row>
    <row r="801" ht="18.75" customHeight="1" spans="1:5">
      <c r="A801" s="50" t="s">
        <v>689</v>
      </c>
      <c r="B801" s="26">
        <f>SUM(B802:B825)</f>
        <v>0</v>
      </c>
      <c r="C801" s="26">
        <f>SUM(C802:C825)</f>
        <v>0</v>
      </c>
      <c r="D801" s="26">
        <f t="shared" si="13"/>
        <v>0</v>
      </c>
      <c r="E801" s="26"/>
    </row>
    <row r="802" ht="18.75" customHeight="1" spans="1:5">
      <c r="A802" s="50" t="s">
        <v>671</v>
      </c>
      <c r="B802" s="26"/>
      <c r="C802" s="26"/>
      <c r="D802" s="26">
        <f t="shared" si="13"/>
        <v>0</v>
      </c>
      <c r="E802" s="26"/>
    </row>
    <row r="803" ht="18.75" customHeight="1" spans="1:5">
      <c r="A803" s="50" t="s">
        <v>672</v>
      </c>
      <c r="B803" s="26"/>
      <c r="C803" s="26"/>
      <c r="D803" s="26">
        <f t="shared" si="13"/>
        <v>0</v>
      </c>
      <c r="E803" s="26"/>
    </row>
    <row r="804" ht="18.75" customHeight="1" spans="1:5">
      <c r="A804" s="50" t="s">
        <v>673</v>
      </c>
      <c r="B804" s="26"/>
      <c r="C804" s="26"/>
      <c r="D804" s="26">
        <f t="shared" si="13"/>
        <v>0</v>
      </c>
      <c r="E804" s="26"/>
    </row>
    <row r="805" ht="18.75" customHeight="1" spans="1:5">
      <c r="A805" s="50" t="s">
        <v>690</v>
      </c>
      <c r="B805" s="26"/>
      <c r="C805" s="26"/>
      <c r="D805" s="26">
        <f t="shared" si="13"/>
        <v>0</v>
      </c>
      <c r="E805" s="26"/>
    </row>
    <row r="806" ht="18.75" customHeight="1" spans="1:5">
      <c r="A806" s="50" t="s">
        <v>691</v>
      </c>
      <c r="B806" s="26"/>
      <c r="C806" s="26"/>
      <c r="D806" s="26">
        <f t="shared" si="13"/>
        <v>0</v>
      </c>
      <c r="E806" s="26"/>
    </row>
    <row r="807" ht="18.75" customHeight="1" spans="1:5">
      <c r="A807" s="50" t="s">
        <v>692</v>
      </c>
      <c r="B807" s="26"/>
      <c r="C807" s="26"/>
      <c r="D807" s="26">
        <f t="shared" si="13"/>
        <v>0</v>
      </c>
      <c r="E807" s="26"/>
    </row>
    <row r="808" ht="18.75" customHeight="1" spans="1:5">
      <c r="A808" s="50" t="s">
        <v>693</v>
      </c>
      <c r="B808" s="26"/>
      <c r="C808" s="26"/>
      <c r="D808" s="26">
        <f t="shared" si="13"/>
        <v>0</v>
      </c>
      <c r="E808" s="26"/>
    </row>
    <row r="809" ht="18.75" customHeight="1" spans="1:5">
      <c r="A809" s="50" t="s">
        <v>694</v>
      </c>
      <c r="B809" s="26"/>
      <c r="C809" s="26"/>
      <c r="D809" s="26">
        <f t="shared" si="13"/>
        <v>0</v>
      </c>
      <c r="E809" s="26"/>
    </row>
    <row r="810" ht="18.75" customHeight="1" spans="1:5">
      <c r="A810" s="50" t="s">
        <v>695</v>
      </c>
      <c r="B810" s="26"/>
      <c r="C810" s="26"/>
      <c r="D810" s="26">
        <f t="shared" si="13"/>
        <v>0</v>
      </c>
      <c r="E810" s="26"/>
    </row>
    <row r="811" ht="18.75" customHeight="1" spans="1:5">
      <c r="A811" s="50" t="s">
        <v>696</v>
      </c>
      <c r="B811" s="26"/>
      <c r="C811" s="26"/>
      <c r="D811" s="26">
        <f t="shared" si="13"/>
        <v>0</v>
      </c>
      <c r="E811" s="26"/>
    </row>
    <row r="812" ht="18.75" customHeight="1" spans="1:5">
      <c r="A812" s="50" t="s">
        <v>697</v>
      </c>
      <c r="B812" s="26"/>
      <c r="C812" s="26"/>
      <c r="D812" s="26">
        <f t="shared" si="13"/>
        <v>0</v>
      </c>
      <c r="E812" s="26"/>
    </row>
    <row r="813" ht="18.75" customHeight="1" spans="1:5">
      <c r="A813" s="50" t="s">
        <v>698</v>
      </c>
      <c r="B813" s="26"/>
      <c r="C813" s="26"/>
      <c r="D813" s="26">
        <f t="shared" si="13"/>
        <v>0</v>
      </c>
      <c r="E813" s="26"/>
    </row>
    <row r="814" ht="18.75" customHeight="1" spans="1:5">
      <c r="A814" s="50" t="s">
        <v>699</v>
      </c>
      <c r="B814" s="26"/>
      <c r="C814" s="26"/>
      <c r="D814" s="26">
        <f t="shared" si="13"/>
        <v>0</v>
      </c>
      <c r="E814" s="26"/>
    </row>
    <row r="815" ht="18.75" customHeight="1" spans="1:5">
      <c r="A815" s="50" t="s">
        <v>700</v>
      </c>
      <c r="B815" s="26"/>
      <c r="C815" s="26"/>
      <c r="D815" s="26">
        <f t="shared" si="13"/>
        <v>0</v>
      </c>
      <c r="E815" s="26"/>
    </row>
    <row r="816" ht="18.75" customHeight="1" spans="1:5">
      <c r="A816" s="50" t="s">
        <v>701</v>
      </c>
      <c r="B816" s="26"/>
      <c r="C816" s="26"/>
      <c r="D816" s="26">
        <f t="shared" si="13"/>
        <v>0</v>
      </c>
      <c r="E816" s="26"/>
    </row>
    <row r="817" ht="18.75" customHeight="1" spans="1:5">
      <c r="A817" s="50" t="s">
        <v>702</v>
      </c>
      <c r="B817" s="26"/>
      <c r="C817" s="26"/>
      <c r="D817" s="26">
        <f t="shared" si="13"/>
        <v>0</v>
      </c>
      <c r="E817" s="26"/>
    </row>
    <row r="818" ht="18.75" customHeight="1" spans="1:5">
      <c r="A818" s="50" t="s">
        <v>703</v>
      </c>
      <c r="B818" s="26"/>
      <c r="C818" s="26"/>
      <c r="D818" s="26">
        <f t="shared" si="13"/>
        <v>0</v>
      </c>
      <c r="E818" s="26"/>
    </row>
    <row r="819" ht="18.75" customHeight="1" spans="1:5">
      <c r="A819" s="50" t="s">
        <v>704</v>
      </c>
      <c r="B819" s="26"/>
      <c r="C819" s="26"/>
      <c r="D819" s="26">
        <f t="shared" si="13"/>
        <v>0</v>
      </c>
      <c r="E819" s="26"/>
    </row>
    <row r="820" ht="18.75" customHeight="1" spans="1:5">
      <c r="A820" s="50" t="s">
        <v>705</v>
      </c>
      <c r="B820" s="26"/>
      <c r="C820" s="26"/>
      <c r="D820" s="26">
        <f t="shared" si="13"/>
        <v>0</v>
      </c>
      <c r="E820" s="26"/>
    </row>
    <row r="821" ht="18.75" customHeight="1" spans="1:5">
      <c r="A821" s="50" t="s">
        <v>706</v>
      </c>
      <c r="B821" s="26"/>
      <c r="C821" s="26"/>
      <c r="D821" s="26">
        <f t="shared" si="13"/>
        <v>0</v>
      </c>
      <c r="E821" s="26"/>
    </row>
    <row r="822" ht="18.75" customHeight="1" spans="1:5">
      <c r="A822" s="50" t="s">
        <v>707</v>
      </c>
      <c r="B822" s="26"/>
      <c r="C822" s="26"/>
      <c r="D822" s="26">
        <f t="shared" si="13"/>
        <v>0</v>
      </c>
      <c r="E822" s="26"/>
    </row>
    <row r="823" ht="18.75" customHeight="1" spans="1:5">
      <c r="A823" s="50" t="s">
        <v>708</v>
      </c>
      <c r="B823" s="26"/>
      <c r="C823" s="26"/>
      <c r="D823" s="26">
        <f t="shared" si="13"/>
        <v>0</v>
      </c>
      <c r="E823" s="26"/>
    </row>
    <row r="824" ht="18.75" customHeight="1" spans="1:5">
      <c r="A824" s="50" t="s">
        <v>709</v>
      </c>
      <c r="B824" s="26"/>
      <c r="C824" s="26"/>
      <c r="D824" s="26">
        <f t="shared" si="13"/>
        <v>0</v>
      </c>
      <c r="E824" s="26"/>
    </row>
    <row r="825" ht="18.75" customHeight="1" spans="1:5">
      <c r="A825" s="50" t="s">
        <v>710</v>
      </c>
      <c r="B825" s="26"/>
      <c r="C825" s="26"/>
      <c r="D825" s="26">
        <f t="shared" si="13"/>
        <v>0</v>
      </c>
      <c r="E825" s="26"/>
    </row>
    <row r="826" ht="18.75" customHeight="1" spans="1:5">
      <c r="A826" s="50" t="s">
        <v>711</v>
      </c>
      <c r="B826" s="26">
        <f>SUM(B827:B850)</f>
        <v>0</v>
      </c>
      <c r="C826" s="26">
        <f>SUM(C827:C850)</f>
        <v>0</v>
      </c>
      <c r="D826" s="26">
        <f t="shared" si="13"/>
        <v>0</v>
      </c>
      <c r="E826" s="26"/>
    </row>
    <row r="827" ht="18.75" customHeight="1" spans="1:5">
      <c r="A827" s="50" t="s">
        <v>671</v>
      </c>
      <c r="B827" s="26"/>
      <c r="C827" s="26"/>
      <c r="D827" s="26">
        <f t="shared" si="13"/>
        <v>0</v>
      </c>
      <c r="E827" s="26"/>
    </row>
    <row r="828" ht="18.75" customHeight="1" spans="1:5">
      <c r="A828" s="50" t="s">
        <v>672</v>
      </c>
      <c r="B828" s="26"/>
      <c r="C828" s="26"/>
      <c r="D828" s="26">
        <f t="shared" si="13"/>
        <v>0</v>
      </c>
      <c r="E828" s="26"/>
    </row>
    <row r="829" ht="18.75" customHeight="1" spans="1:5">
      <c r="A829" s="50" t="s">
        <v>673</v>
      </c>
      <c r="B829" s="26"/>
      <c r="C829" s="26"/>
      <c r="D829" s="26">
        <f t="shared" si="13"/>
        <v>0</v>
      </c>
      <c r="E829" s="26"/>
    </row>
    <row r="830" ht="18.75" customHeight="1" spans="1:5">
      <c r="A830" s="49" t="s">
        <v>712</v>
      </c>
      <c r="B830" s="26"/>
      <c r="C830" s="26"/>
      <c r="D830" s="26">
        <f t="shared" si="13"/>
        <v>0</v>
      </c>
      <c r="E830" s="26"/>
    </row>
    <row r="831" ht="18.75" customHeight="1" spans="1:5">
      <c r="A831" s="50" t="s">
        <v>713</v>
      </c>
      <c r="B831" s="26"/>
      <c r="C831" s="26"/>
      <c r="D831" s="26">
        <f t="shared" si="13"/>
        <v>0</v>
      </c>
      <c r="E831" s="26"/>
    </row>
    <row r="832" ht="18.75" customHeight="1" spans="1:5">
      <c r="A832" s="50" t="s">
        <v>714</v>
      </c>
      <c r="B832" s="26"/>
      <c r="C832" s="26"/>
      <c r="D832" s="26">
        <f t="shared" si="13"/>
        <v>0</v>
      </c>
      <c r="E832" s="26"/>
    </row>
    <row r="833" ht="18.75" customHeight="1" spans="1:5">
      <c r="A833" s="50" t="s">
        <v>715</v>
      </c>
      <c r="B833" s="26"/>
      <c r="C833" s="26"/>
      <c r="D833" s="26">
        <f t="shared" si="13"/>
        <v>0</v>
      </c>
      <c r="E833" s="26"/>
    </row>
    <row r="834" ht="18.75" customHeight="1" spans="1:5">
      <c r="A834" s="50" t="s">
        <v>716</v>
      </c>
      <c r="B834" s="26"/>
      <c r="C834" s="26"/>
      <c r="D834" s="26">
        <f t="shared" si="13"/>
        <v>0</v>
      </c>
      <c r="E834" s="26"/>
    </row>
    <row r="835" ht="18.75" customHeight="1" spans="1:5">
      <c r="A835" s="49" t="s">
        <v>717</v>
      </c>
      <c r="B835" s="26"/>
      <c r="C835" s="26"/>
      <c r="D835" s="26">
        <f t="shared" si="13"/>
        <v>0</v>
      </c>
      <c r="E835" s="26"/>
    </row>
    <row r="836" ht="18.75" customHeight="1" spans="1:5">
      <c r="A836" s="50" t="s">
        <v>718</v>
      </c>
      <c r="B836" s="26"/>
      <c r="C836" s="26"/>
      <c r="D836" s="26">
        <f t="shared" si="13"/>
        <v>0</v>
      </c>
      <c r="E836" s="26"/>
    </row>
    <row r="837" ht="18.75" customHeight="1" spans="1:5">
      <c r="A837" s="50" t="s">
        <v>719</v>
      </c>
      <c r="B837" s="26"/>
      <c r="C837" s="26"/>
      <c r="D837" s="26">
        <f t="shared" ref="D837:D900" si="14">ROUND(IF(B837=0,0,C837/B837*100),2)</f>
        <v>0</v>
      </c>
      <c r="E837" s="26"/>
    </row>
    <row r="838" ht="18.75" customHeight="1" spans="1:5">
      <c r="A838" s="49" t="s">
        <v>720</v>
      </c>
      <c r="B838" s="26"/>
      <c r="C838" s="26"/>
      <c r="D838" s="26">
        <f t="shared" si="14"/>
        <v>0</v>
      </c>
      <c r="E838" s="26"/>
    </row>
    <row r="839" ht="18.75" customHeight="1" spans="1:5">
      <c r="A839" s="50" t="s">
        <v>721</v>
      </c>
      <c r="B839" s="26"/>
      <c r="C839" s="26"/>
      <c r="D839" s="26">
        <f t="shared" si="14"/>
        <v>0</v>
      </c>
      <c r="E839" s="26"/>
    </row>
    <row r="840" ht="18.75" customHeight="1" spans="1:5">
      <c r="A840" s="49" t="s">
        <v>722</v>
      </c>
      <c r="B840" s="26"/>
      <c r="C840" s="26"/>
      <c r="D840" s="26">
        <f t="shared" si="14"/>
        <v>0</v>
      </c>
      <c r="E840" s="26"/>
    </row>
    <row r="841" ht="18.75" customHeight="1" spans="1:5">
      <c r="A841" s="49" t="s">
        <v>723</v>
      </c>
      <c r="B841" s="26"/>
      <c r="C841" s="26"/>
      <c r="D841" s="26">
        <f t="shared" si="14"/>
        <v>0</v>
      </c>
      <c r="E841" s="26"/>
    </row>
    <row r="842" ht="18.75" customHeight="1" spans="1:5">
      <c r="A842" s="50" t="s">
        <v>724</v>
      </c>
      <c r="B842" s="26"/>
      <c r="C842" s="26"/>
      <c r="D842" s="26">
        <f t="shared" si="14"/>
        <v>0</v>
      </c>
      <c r="E842" s="26"/>
    </row>
    <row r="843" ht="18.75" customHeight="1" spans="1:5">
      <c r="A843" s="50" t="s">
        <v>725</v>
      </c>
      <c r="B843" s="26"/>
      <c r="C843" s="26"/>
      <c r="D843" s="26">
        <f t="shared" si="14"/>
        <v>0</v>
      </c>
      <c r="E843" s="26"/>
    </row>
    <row r="844" ht="18.75" customHeight="1" spans="1:5">
      <c r="A844" s="49" t="s">
        <v>726</v>
      </c>
      <c r="B844" s="26"/>
      <c r="C844" s="26"/>
      <c r="D844" s="26">
        <f t="shared" si="14"/>
        <v>0</v>
      </c>
      <c r="E844" s="26"/>
    </row>
    <row r="845" ht="18.75" customHeight="1" spans="1:5">
      <c r="A845" s="50" t="s">
        <v>727</v>
      </c>
      <c r="B845" s="26"/>
      <c r="C845" s="26"/>
      <c r="D845" s="26">
        <f t="shared" si="14"/>
        <v>0</v>
      </c>
      <c r="E845" s="26"/>
    </row>
    <row r="846" ht="18.75" customHeight="1" spans="1:5">
      <c r="A846" s="49" t="s">
        <v>728</v>
      </c>
      <c r="B846" s="26"/>
      <c r="C846" s="26"/>
      <c r="D846" s="26">
        <f t="shared" si="14"/>
        <v>0</v>
      </c>
      <c r="E846" s="26"/>
    </row>
    <row r="847" ht="18.75" customHeight="1" spans="1:5">
      <c r="A847" s="49" t="s">
        <v>729</v>
      </c>
      <c r="B847" s="26"/>
      <c r="C847" s="26"/>
      <c r="D847" s="26">
        <f t="shared" si="14"/>
        <v>0</v>
      </c>
      <c r="E847" s="26"/>
    </row>
    <row r="848" ht="18.75" customHeight="1" spans="1:5">
      <c r="A848" s="49" t="s">
        <v>730</v>
      </c>
      <c r="B848" s="26"/>
      <c r="C848" s="26"/>
      <c r="D848" s="26">
        <f t="shared" si="14"/>
        <v>0</v>
      </c>
      <c r="E848" s="26"/>
    </row>
    <row r="849" ht="18.75" customHeight="1" spans="1:5">
      <c r="A849" s="49" t="s">
        <v>731</v>
      </c>
      <c r="B849" s="26"/>
      <c r="C849" s="26"/>
      <c r="D849" s="26">
        <f t="shared" si="14"/>
        <v>0</v>
      </c>
      <c r="E849" s="26"/>
    </row>
    <row r="850" ht="18.75" customHeight="1" spans="1:5">
      <c r="A850" s="50" t="s">
        <v>732</v>
      </c>
      <c r="B850" s="26"/>
      <c r="C850" s="26"/>
      <c r="D850" s="26">
        <f t="shared" si="14"/>
        <v>0</v>
      </c>
      <c r="E850" s="26"/>
    </row>
    <row r="851" ht="18.75" customHeight="1" spans="1:5">
      <c r="A851" s="50" t="s">
        <v>733</v>
      </c>
      <c r="B851" s="26">
        <f>SUM(B852:B876)</f>
        <v>64</v>
      </c>
      <c r="C851" s="26">
        <f>SUM(C852:C876)</f>
        <v>20</v>
      </c>
      <c r="D851" s="26">
        <f t="shared" si="14"/>
        <v>31.25</v>
      </c>
      <c r="E851" s="26"/>
    </row>
    <row r="852" ht="18.75" customHeight="1" spans="1:5">
      <c r="A852" s="50" t="s">
        <v>671</v>
      </c>
      <c r="B852" s="26"/>
      <c r="C852" s="26"/>
      <c r="D852" s="26">
        <f t="shared" si="14"/>
        <v>0</v>
      </c>
      <c r="E852" s="26"/>
    </row>
    <row r="853" ht="18.75" customHeight="1" spans="1:5">
      <c r="A853" s="50" t="s">
        <v>672</v>
      </c>
      <c r="B853" s="26"/>
      <c r="C853" s="26"/>
      <c r="D853" s="26">
        <f t="shared" si="14"/>
        <v>0</v>
      </c>
      <c r="E853" s="26"/>
    </row>
    <row r="854" ht="18.75" customHeight="1" spans="1:5">
      <c r="A854" s="50" t="s">
        <v>673</v>
      </c>
      <c r="B854" s="26"/>
      <c r="C854" s="26"/>
      <c r="D854" s="26">
        <f t="shared" si="14"/>
        <v>0</v>
      </c>
      <c r="E854" s="26"/>
    </row>
    <row r="855" ht="18.75" customHeight="1" spans="1:5">
      <c r="A855" s="50" t="s">
        <v>734</v>
      </c>
      <c r="B855" s="26"/>
      <c r="C855" s="26"/>
      <c r="D855" s="26">
        <f t="shared" si="14"/>
        <v>0</v>
      </c>
      <c r="E855" s="26"/>
    </row>
    <row r="856" ht="18.75" customHeight="1" spans="1:5">
      <c r="A856" s="50" t="s">
        <v>735</v>
      </c>
      <c r="B856" s="26"/>
      <c r="C856" s="26"/>
      <c r="D856" s="26">
        <f t="shared" si="14"/>
        <v>0</v>
      </c>
      <c r="E856" s="26"/>
    </row>
    <row r="857" ht="18.75" customHeight="1" spans="1:5">
      <c r="A857" s="50" t="s">
        <v>736</v>
      </c>
      <c r="B857" s="26"/>
      <c r="C857" s="26"/>
      <c r="D857" s="26">
        <f t="shared" si="14"/>
        <v>0</v>
      </c>
      <c r="E857" s="26"/>
    </row>
    <row r="858" ht="18.75" customHeight="1" spans="1:5">
      <c r="A858" s="50" t="s">
        <v>737</v>
      </c>
      <c r="B858" s="26"/>
      <c r="C858" s="26"/>
      <c r="D858" s="26">
        <f t="shared" si="14"/>
        <v>0</v>
      </c>
      <c r="E858" s="26"/>
    </row>
    <row r="859" ht="18.75" customHeight="1" spans="1:5">
      <c r="A859" s="50" t="s">
        <v>738</v>
      </c>
      <c r="B859" s="26"/>
      <c r="C859" s="26"/>
      <c r="D859" s="26">
        <f t="shared" si="14"/>
        <v>0</v>
      </c>
      <c r="E859" s="26"/>
    </row>
    <row r="860" ht="18.75" customHeight="1" spans="1:5">
      <c r="A860" s="50" t="s">
        <v>739</v>
      </c>
      <c r="B860" s="26"/>
      <c r="C860" s="26"/>
      <c r="D860" s="26">
        <f t="shared" si="14"/>
        <v>0</v>
      </c>
      <c r="E860" s="26"/>
    </row>
    <row r="861" ht="18.75" customHeight="1" spans="1:5">
      <c r="A861" s="50" t="s">
        <v>740</v>
      </c>
      <c r="B861" s="26"/>
      <c r="C861" s="26"/>
      <c r="D861" s="26">
        <f t="shared" si="14"/>
        <v>0</v>
      </c>
      <c r="E861" s="26"/>
    </row>
    <row r="862" ht="18.75" customHeight="1" spans="1:5">
      <c r="A862" s="50" t="s">
        <v>741</v>
      </c>
      <c r="B862" s="26"/>
      <c r="C862" s="26"/>
      <c r="D862" s="26">
        <f t="shared" si="14"/>
        <v>0</v>
      </c>
      <c r="E862" s="26"/>
    </row>
    <row r="863" ht="18.75" customHeight="1" spans="1:5">
      <c r="A863" s="50" t="s">
        <v>742</v>
      </c>
      <c r="B863" s="26"/>
      <c r="C863" s="26"/>
      <c r="D863" s="26">
        <f t="shared" si="14"/>
        <v>0</v>
      </c>
      <c r="E863" s="26"/>
    </row>
    <row r="864" ht="18.75" customHeight="1" spans="1:5">
      <c r="A864" s="50" t="s">
        <v>743</v>
      </c>
      <c r="B864" s="26"/>
      <c r="C864" s="26"/>
      <c r="D864" s="26">
        <f t="shared" si="14"/>
        <v>0</v>
      </c>
      <c r="E864" s="26"/>
    </row>
    <row r="865" ht="18.75" customHeight="1" spans="1:5">
      <c r="A865" s="50" t="s">
        <v>744</v>
      </c>
      <c r="B865" s="26">
        <v>64</v>
      </c>
      <c r="C865" s="26">
        <v>20</v>
      </c>
      <c r="D865" s="26">
        <f t="shared" si="14"/>
        <v>31.25</v>
      </c>
      <c r="E865" s="26"/>
    </row>
    <row r="866" ht="18.75" customHeight="1" spans="1:5">
      <c r="A866" s="50" t="s">
        <v>745</v>
      </c>
      <c r="B866" s="26"/>
      <c r="C866" s="26"/>
      <c r="D866" s="26">
        <f t="shared" si="14"/>
        <v>0</v>
      </c>
      <c r="E866" s="26"/>
    </row>
    <row r="867" ht="18.75" customHeight="1" spans="1:5">
      <c r="A867" s="50" t="s">
        <v>746</v>
      </c>
      <c r="B867" s="26"/>
      <c r="C867" s="26"/>
      <c r="D867" s="26">
        <f t="shared" si="14"/>
        <v>0</v>
      </c>
      <c r="E867" s="26"/>
    </row>
    <row r="868" ht="18.75" customHeight="1" spans="1:5">
      <c r="A868" s="50" t="s">
        <v>747</v>
      </c>
      <c r="B868" s="26"/>
      <c r="C868" s="26"/>
      <c r="D868" s="26">
        <f t="shared" si="14"/>
        <v>0</v>
      </c>
      <c r="E868" s="26"/>
    </row>
    <row r="869" ht="18.75" customHeight="1" spans="1:5">
      <c r="A869" s="50" t="s">
        <v>748</v>
      </c>
      <c r="B869" s="26"/>
      <c r="C869" s="26"/>
      <c r="D869" s="26">
        <f t="shared" si="14"/>
        <v>0</v>
      </c>
      <c r="E869" s="26"/>
    </row>
    <row r="870" ht="18.75" customHeight="1" spans="1:5">
      <c r="A870" s="50" t="s">
        <v>749</v>
      </c>
      <c r="B870" s="26"/>
      <c r="C870" s="26"/>
      <c r="D870" s="26">
        <f t="shared" si="14"/>
        <v>0</v>
      </c>
      <c r="E870" s="26"/>
    </row>
    <row r="871" ht="18.75" customHeight="1" spans="1:5">
      <c r="A871" s="50" t="s">
        <v>750</v>
      </c>
      <c r="B871" s="26"/>
      <c r="C871" s="26"/>
      <c r="D871" s="26">
        <f t="shared" si="14"/>
        <v>0</v>
      </c>
      <c r="E871" s="26"/>
    </row>
    <row r="872" ht="18.75" customHeight="1" spans="1:5">
      <c r="A872" s="50" t="s">
        <v>751</v>
      </c>
      <c r="B872" s="26"/>
      <c r="C872" s="26"/>
      <c r="D872" s="26">
        <f t="shared" si="14"/>
        <v>0</v>
      </c>
      <c r="E872" s="26"/>
    </row>
    <row r="873" ht="18.75" customHeight="1" spans="1:5">
      <c r="A873" s="50" t="s">
        <v>724</v>
      </c>
      <c r="B873" s="26"/>
      <c r="C873" s="26"/>
      <c r="D873" s="26">
        <f t="shared" si="14"/>
        <v>0</v>
      </c>
      <c r="E873" s="26"/>
    </row>
    <row r="874" ht="18.75" customHeight="1" spans="1:5">
      <c r="A874" s="50" t="s">
        <v>752</v>
      </c>
      <c r="B874" s="26"/>
      <c r="C874" s="26"/>
      <c r="D874" s="26">
        <f t="shared" si="14"/>
        <v>0</v>
      </c>
      <c r="E874" s="26"/>
    </row>
    <row r="875" ht="18.75" customHeight="1" spans="1:5">
      <c r="A875" s="50" t="s">
        <v>753</v>
      </c>
      <c r="B875" s="26"/>
      <c r="C875" s="26"/>
      <c r="D875" s="26">
        <f t="shared" si="14"/>
        <v>0</v>
      </c>
      <c r="E875" s="26"/>
    </row>
    <row r="876" ht="18.75" customHeight="1" spans="1:5">
      <c r="A876" s="50" t="s">
        <v>754</v>
      </c>
      <c r="B876" s="26"/>
      <c r="C876" s="26"/>
      <c r="D876" s="26">
        <f t="shared" si="14"/>
        <v>0</v>
      </c>
      <c r="E876" s="26"/>
    </row>
    <row r="877" ht="18.75" customHeight="1" spans="1:5">
      <c r="A877" s="50" t="s">
        <v>755</v>
      </c>
      <c r="B877" s="26">
        <f>SUM(B878:B887)</f>
        <v>0</v>
      </c>
      <c r="C877" s="26">
        <f>SUM(C878:C887)</f>
        <v>0</v>
      </c>
      <c r="D877" s="26">
        <f t="shared" si="14"/>
        <v>0</v>
      </c>
      <c r="E877" s="26"/>
    </row>
    <row r="878" ht="18.75" customHeight="1" spans="1:5">
      <c r="A878" s="50" t="s">
        <v>671</v>
      </c>
      <c r="B878" s="26"/>
      <c r="C878" s="26"/>
      <c r="D878" s="26">
        <f t="shared" si="14"/>
        <v>0</v>
      </c>
      <c r="E878" s="26"/>
    </row>
    <row r="879" ht="18.75" customHeight="1" spans="1:5">
      <c r="A879" s="50" t="s">
        <v>672</v>
      </c>
      <c r="B879" s="26"/>
      <c r="C879" s="26"/>
      <c r="D879" s="26">
        <f t="shared" si="14"/>
        <v>0</v>
      </c>
      <c r="E879" s="26"/>
    </row>
    <row r="880" ht="18.75" customHeight="1" spans="1:5">
      <c r="A880" s="50" t="s">
        <v>673</v>
      </c>
      <c r="B880" s="26"/>
      <c r="C880" s="26"/>
      <c r="D880" s="26">
        <f t="shared" si="14"/>
        <v>0</v>
      </c>
      <c r="E880" s="26"/>
    </row>
    <row r="881" ht="18.75" customHeight="1" spans="1:5">
      <c r="A881" s="50" t="s">
        <v>756</v>
      </c>
      <c r="B881" s="26"/>
      <c r="C881" s="26"/>
      <c r="D881" s="26">
        <f t="shared" si="14"/>
        <v>0</v>
      </c>
      <c r="E881" s="26"/>
    </row>
    <row r="882" ht="18.75" customHeight="1" spans="1:5">
      <c r="A882" s="50" t="s">
        <v>757</v>
      </c>
      <c r="B882" s="26"/>
      <c r="C882" s="26"/>
      <c r="D882" s="26">
        <f t="shared" si="14"/>
        <v>0</v>
      </c>
      <c r="E882" s="26"/>
    </row>
    <row r="883" ht="18.75" customHeight="1" spans="1:5">
      <c r="A883" s="50" t="s">
        <v>758</v>
      </c>
      <c r="B883" s="26"/>
      <c r="C883" s="26"/>
      <c r="D883" s="26">
        <f t="shared" si="14"/>
        <v>0</v>
      </c>
      <c r="E883" s="26"/>
    </row>
    <row r="884" ht="18.75" customHeight="1" spans="1:5">
      <c r="A884" s="50" t="s">
        <v>759</v>
      </c>
      <c r="B884" s="26"/>
      <c r="C884" s="26"/>
      <c r="D884" s="26">
        <f t="shared" si="14"/>
        <v>0</v>
      </c>
      <c r="E884" s="26"/>
    </row>
    <row r="885" ht="18.75" customHeight="1" spans="1:5">
      <c r="A885" s="50" t="s">
        <v>760</v>
      </c>
      <c r="B885" s="26"/>
      <c r="C885" s="26"/>
      <c r="D885" s="26">
        <f t="shared" si="14"/>
        <v>0</v>
      </c>
      <c r="E885" s="26"/>
    </row>
    <row r="886" ht="18.75" customHeight="1" spans="1:5">
      <c r="A886" s="50" t="s">
        <v>761</v>
      </c>
      <c r="B886" s="26"/>
      <c r="C886" s="26"/>
      <c r="D886" s="26">
        <f t="shared" si="14"/>
        <v>0</v>
      </c>
      <c r="E886" s="26"/>
    </row>
    <row r="887" ht="18.75" customHeight="1" spans="1:5">
      <c r="A887" s="50" t="s">
        <v>762</v>
      </c>
      <c r="B887" s="26"/>
      <c r="C887" s="26"/>
      <c r="D887" s="26">
        <f t="shared" si="14"/>
        <v>0</v>
      </c>
      <c r="E887" s="26"/>
    </row>
    <row r="888" ht="18.75" customHeight="1" spans="1:5">
      <c r="A888" s="50" t="s">
        <v>763</v>
      </c>
      <c r="B888" s="26">
        <f>SUM(B889:B898)</f>
        <v>76</v>
      </c>
      <c r="C888" s="26">
        <f>SUM(C889:C898)</f>
        <v>39</v>
      </c>
      <c r="D888" s="26">
        <f t="shared" si="14"/>
        <v>51.32</v>
      </c>
      <c r="E888" s="26"/>
    </row>
    <row r="889" ht="18.75" customHeight="1" spans="1:5">
      <c r="A889" s="50" t="s">
        <v>671</v>
      </c>
      <c r="B889" s="26"/>
      <c r="C889" s="26"/>
      <c r="D889" s="26">
        <f t="shared" si="14"/>
        <v>0</v>
      </c>
      <c r="E889" s="26"/>
    </row>
    <row r="890" ht="18.75" customHeight="1" spans="1:5">
      <c r="A890" s="50" t="s">
        <v>672</v>
      </c>
      <c r="B890" s="26"/>
      <c r="C890" s="26"/>
      <c r="D890" s="26">
        <f t="shared" si="14"/>
        <v>0</v>
      </c>
      <c r="E890" s="26"/>
    </row>
    <row r="891" ht="18.75" customHeight="1" spans="1:5">
      <c r="A891" s="50" t="s">
        <v>673</v>
      </c>
      <c r="B891" s="26"/>
      <c r="C891" s="26"/>
      <c r="D891" s="26">
        <f t="shared" si="14"/>
        <v>0</v>
      </c>
      <c r="E891" s="26"/>
    </row>
    <row r="892" ht="18.75" customHeight="1" spans="1:5">
      <c r="A892" s="50" t="s">
        <v>764</v>
      </c>
      <c r="B892" s="26"/>
      <c r="C892" s="26"/>
      <c r="D892" s="26">
        <f t="shared" si="14"/>
        <v>0</v>
      </c>
      <c r="E892" s="26"/>
    </row>
    <row r="893" ht="18.75" customHeight="1" spans="1:5">
      <c r="A893" s="50" t="s">
        <v>765</v>
      </c>
      <c r="B893" s="26">
        <v>4</v>
      </c>
      <c r="C893" s="26"/>
      <c r="D893" s="26">
        <f t="shared" si="14"/>
        <v>0</v>
      </c>
      <c r="E893" s="26"/>
    </row>
    <row r="894" ht="18.75" customHeight="1" spans="1:5">
      <c r="A894" s="50" t="s">
        <v>766</v>
      </c>
      <c r="B894" s="26">
        <v>0</v>
      </c>
      <c r="C894" s="26"/>
      <c r="D894" s="26">
        <f t="shared" si="14"/>
        <v>0</v>
      </c>
      <c r="E894" s="26"/>
    </row>
    <row r="895" ht="18.75" customHeight="1" spans="1:5">
      <c r="A895" s="50" t="s">
        <v>767</v>
      </c>
      <c r="B895" s="26">
        <v>0</v>
      </c>
      <c r="C895" s="26"/>
      <c r="D895" s="26">
        <f t="shared" si="14"/>
        <v>0</v>
      </c>
      <c r="E895" s="26"/>
    </row>
    <row r="896" ht="18.75" customHeight="1" spans="1:5">
      <c r="A896" s="50" t="s">
        <v>768</v>
      </c>
      <c r="B896" s="26">
        <v>0</v>
      </c>
      <c r="C896" s="26"/>
      <c r="D896" s="26">
        <f t="shared" si="14"/>
        <v>0</v>
      </c>
      <c r="E896" s="26"/>
    </row>
    <row r="897" ht="18.75" customHeight="1" spans="1:5">
      <c r="A897" s="50" t="s">
        <v>769</v>
      </c>
      <c r="B897" s="26">
        <v>0</v>
      </c>
      <c r="C897" s="26"/>
      <c r="D897" s="26">
        <f t="shared" si="14"/>
        <v>0</v>
      </c>
      <c r="E897" s="26"/>
    </row>
    <row r="898" ht="18.75" customHeight="1" spans="1:5">
      <c r="A898" s="50" t="s">
        <v>770</v>
      </c>
      <c r="B898" s="26">
        <v>72</v>
      </c>
      <c r="C898" s="26">
        <v>39</v>
      </c>
      <c r="D898" s="26">
        <f t="shared" si="14"/>
        <v>54.17</v>
      </c>
      <c r="E898" s="26"/>
    </row>
    <row r="899" ht="18.75" customHeight="1" spans="1:5">
      <c r="A899" s="50" t="s">
        <v>771</v>
      </c>
      <c r="B899" s="26">
        <f>SUM(B900:B904)</f>
        <v>0</v>
      </c>
      <c r="C899" s="26">
        <f>SUM(C900:C904)</f>
        <v>0</v>
      </c>
      <c r="D899" s="26">
        <f t="shared" si="14"/>
        <v>0</v>
      </c>
      <c r="E899" s="26"/>
    </row>
    <row r="900" ht="18.75" customHeight="1" spans="1:5">
      <c r="A900" s="50" t="s">
        <v>772</v>
      </c>
      <c r="B900" s="26"/>
      <c r="C900" s="26"/>
      <c r="D900" s="26">
        <f t="shared" si="14"/>
        <v>0</v>
      </c>
      <c r="E900" s="26"/>
    </row>
    <row r="901" ht="18.75" customHeight="1" spans="1:5">
      <c r="A901" s="50" t="s">
        <v>773</v>
      </c>
      <c r="B901" s="26"/>
      <c r="C901" s="26"/>
      <c r="D901" s="26">
        <f t="shared" ref="D901:D964" si="15">ROUND(IF(B901=0,0,C901/B901*100),2)</f>
        <v>0</v>
      </c>
      <c r="E901" s="26"/>
    </row>
    <row r="902" ht="18.75" customHeight="1" spans="1:5">
      <c r="A902" s="50" t="s">
        <v>774</v>
      </c>
      <c r="B902" s="26"/>
      <c r="C902" s="26"/>
      <c r="D902" s="26">
        <f t="shared" si="15"/>
        <v>0</v>
      </c>
      <c r="E902" s="26"/>
    </row>
    <row r="903" ht="18.75" customHeight="1" spans="1:5">
      <c r="A903" s="50" t="s">
        <v>775</v>
      </c>
      <c r="B903" s="26"/>
      <c r="C903" s="26"/>
      <c r="D903" s="26">
        <f t="shared" si="15"/>
        <v>0</v>
      </c>
      <c r="E903" s="26"/>
    </row>
    <row r="904" ht="18.75" customHeight="1" spans="1:5">
      <c r="A904" s="50" t="s">
        <v>776</v>
      </c>
      <c r="B904" s="26"/>
      <c r="C904" s="26"/>
      <c r="D904" s="26">
        <f t="shared" si="15"/>
        <v>0</v>
      </c>
      <c r="E904" s="26"/>
    </row>
    <row r="905" ht="18.75" customHeight="1" spans="1:5">
      <c r="A905" s="50" t="s">
        <v>777</v>
      </c>
      <c r="B905" s="26">
        <f>SUM(B906:B911)</f>
        <v>1130</v>
      </c>
      <c r="C905" s="26">
        <f>SUM(C906:C911)</f>
        <v>500</v>
      </c>
      <c r="D905" s="26">
        <f t="shared" si="15"/>
        <v>44.25</v>
      </c>
      <c r="E905" s="26"/>
    </row>
    <row r="906" ht="18.75" customHeight="1" spans="1:5">
      <c r="A906" s="50" t="s">
        <v>778</v>
      </c>
      <c r="B906" s="26"/>
      <c r="C906" s="26"/>
      <c r="D906" s="26">
        <f t="shared" si="15"/>
        <v>0</v>
      </c>
      <c r="E906" s="26"/>
    </row>
    <row r="907" ht="18.75" customHeight="1" spans="1:5">
      <c r="A907" s="50" t="s">
        <v>779</v>
      </c>
      <c r="B907" s="26"/>
      <c r="C907" s="26"/>
      <c r="D907" s="26">
        <f t="shared" si="15"/>
        <v>0</v>
      </c>
      <c r="E907" s="26"/>
    </row>
    <row r="908" ht="18.75" customHeight="1" spans="1:5">
      <c r="A908" s="50" t="s">
        <v>780</v>
      </c>
      <c r="B908" s="26"/>
      <c r="C908" s="26"/>
      <c r="D908" s="26">
        <f t="shared" si="15"/>
        <v>0</v>
      </c>
      <c r="E908" s="26"/>
    </row>
    <row r="909" ht="18.75" customHeight="1" spans="1:5">
      <c r="A909" s="50" t="s">
        <v>781</v>
      </c>
      <c r="B909" s="26"/>
      <c r="C909" s="26"/>
      <c r="D909" s="26">
        <f t="shared" si="15"/>
        <v>0</v>
      </c>
      <c r="E909" s="26"/>
    </row>
    <row r="910" ht="18.75" customHeight="1" spans="1:5">
      <c r="A910" s="50" t="s">
        <v>782</v>
      </c>
      <c r="B910" s="26"/>
      <c r="C910" s="26"/>
      <c r="D910" s="26">
        <f t="shared" si="15"/>
        <v>0</v>
      </c>
      <c r="E910" s="26"/>
    </row>
    <row r="911" ht="18.75" customHeight="1" spans="1:5">
      <c r="A911" s="50" t="s">
        <v>783</v>
      </c>
      <c r="B911" s="26">
        <v>1130</v>
      </c>
      <c r="C911" s="26">
        <v>500</v>
      </c>
      <c r="D911" s="26">
        <f t="shared" si="15"/>
        <v>44.25</v>
      </c>
      <c r="E911" s="26"/>
    </row>
    <row r="912" ht="18.75" customHeight="1" spans="1:5">
      <c r="A912" s="50" t="s">
        <v>784</v>
      </c>
      <c r="B912" s="26">
        <f>SUM(B913:B918)</f>
        <v>440</v>
      </c>
      <c r="C912" s="26">
        <f>SUM(C913:C918)</f>
        <v>252</v>
      </c>
      <c r="D912" s="26">
        <f t="shared" si="15"/>
        <v>57.27</v>
      </c>
      <c r="E912" s="26"/>
    </row>
    <row r="913" ht="18.75" customHeight="1" spans="1:5">
      <c r="A913" s="50" t="s">
        <v>785</v>
      </c>
      <c r="B913" s="26"/>
      <c r="C913" s="26"/>
      <c r="D913" s="26">
        <f t="shared" si="15"/>
        <v>0</v>
      </c>
      <c r="E913" s="26"/>
    </row>
    <row r="914" ht="18.75" customHeight="1" spans="1:5">
      <c r="A914" s="50" t="s">
        <v>786</v>
      </c>
      <c r="B914" s="26"/>
      <c r="C914" s="26"/>
      <c r="D914" s="26">
        <f t="shared" si="15"/>
        <v>0</v>
      </c>
      <c r="E914" s="26"/>
    </row>
    <row r="915" ht="18.75" customHeight="1" spans="1:5">
      <c r="A915" s="50" t="s">
        <v>787</v>
      </c>
      <c r="B915" s="26"/>
      <c r="C915" s="26"/>
      <c r="D915" s="26">
        <f t="shared" si="15"/>
        <v>0</v>
      </c>
      <c r="E915" s="26"/>
    </row>
    <row r="916" ht="18.75" customHeight="1" spans="1:5">
      <c r="A916" s="50" t="s">
        <v>788</v>
      </c>
      <c r="B916" s="26">
        <v>340</v>
      </c>
      <c r="C916" s="40">
        <f>100+52</f>
        <v>152</v>
      </c>
      <c r="D916" s="26">
        <f t="shared" si="15"/>
        <v>44.71</v>
      </c>
      <c r="E916" s="26"/>
    </row>
    <row r="917" ht="18.75" customHeight="1" spans="1:5">
      <c r="A917" s="50" t="s">
        <v>789</v>
      </c>
      <c r="B917" s="26">
        <v>100</v>
      </c>
      <c r="C917" s="26">
        <v>100</v>
      </c>
      <c r="D917" s="26">
        <f t="shared" si="15"/>
        <v>100</v>
      </c>
      <c r="E917" s="26"/>
    </row>
    <row r="918" ht="18.75" customHeight="1" spans="1:5">
      <c r="A918" s="50" t="s">
        <v>790</v>
      </c>
      <c r="B918" s="26"/>
      <c r="C918" s="26"/>
      <c r="D918" s="26">
        <f t="shared" si="15"/>
        <v>0</v>
      </c>
      <c r="E918" s="26"/>
    </row>
    <row r="919" ht="18.75" customHeight="1" spans="1:5">
      <c r="A919" s="50" t="s">
        <v>791</v>
      </c>
      <c r="B919" s="26">
        <f>SUM(B920:B921)</f>
        <v>0</v>
      </c>
      <c r="C919" s="26">
        <f>SUM(C920:C921)</f>
        <v>0</v>
      </c>
      <c r="D919" s="26">
        <f t="shared" si="15"/>
        <v>0</v>
      </c>
      <c r="E919" s="26"/>
    </row>
    <row r="920" ht="18.75" customHeight="1" spans="1:5">
      <c r="A920" s="50" t="s">
        <v>792</v>
      </c>
      <c r="B920" s="26"/>
      <c r="C920" s="26"/>
      <c r="D920" s="26">
        <f t="shared" si="15"/>
        <v>0</v>
      </c>
      <c r="E920" s="26"/>
    </row>
    <row r="921" ht="18.75" customHeight="1" spans="1:5">
      <c r="A921" s="50" t="s">
        <v>793</v>
      </c>
      <c r="B921" s="26"/>
      <c r="C921" s="26"/>
      <c r="D921" s="26">
        <f t="shared" si="15"/>
        <v>0</v>
      </c>
      <c r="E921" s="26"/>
    </row>
    <row r="922" ht="18.75" customHeight="1" spans="1:5">
      <c r="A922" s="50" t="s">
        <v>794</v>
      </c>
      <c r="B922" s="26">
        <f>SUM(B923:B924)</f>
        <v>0</v>
      </c>
      <c r="C922" s="26">
        <f>SUM(C923:C924)</f>
        <v>0</v>
      </c>
      <c r="D922" s="26">
        <f t="shared" si="15"/>
        <v>0</v>
      </c>
      <c r="E922" s="26"/>
    </row>
    <row r="923" ht="18.75" customHeight="1" spans="1:5">
      <c r="A923" s="50" t="s">
        <v>795</v>
      </c>
      <c r="B923" s="26"/>
      <c r="C923" s="26"/>
      <c r="D923" s="26">
        <f t="shared" si="15"/>
        <v>0</v>
      </c>
      <c r="E923" s="26"/>
    </row>
    <row r="924" ht="18.75" customHeight="1" spans="1:5">
      <c r="A924" s="50" t="s">
        <v>796</v>
      </c>
      <c r="B924" s="26"/>
      <c r="C924" s="26"/>
      <c r="D924" s="26">
        <f t="shared" si="15"/>
        <v>0</v>
      </c>
      <c r="E924" s="26"/>
    </row>
    <row r="925" ht="18.75" customHeight="1" spans="1:5">
      <c r="A925" s="50" t="s">
        <v>797</v>
      </c>
      <c r="B925" s="26">
        <f>B926+B949+B959+B969+B974+B981+B986</f>
        <v>0</v>
      </c>
      <c r="C925" s="26">
        <f>C926+C949+C959+C969+C974+C981+C986</f>
        <v>0</v>
      </c>
      <c r="D925" s="26">
        <f t="shared" si="15"/>
        <v>0</v>
      </c>
      <c r="E925" s="26"/>
    </row>
    <row r="926" ht="18.75" customHeight="1" spans="1:5">
      <c r="A926" s="50" t="s">
        <v>798</v>
      </c>
      <c r="B926" s="26">
        <f>SUM(B927:B948)</f>
        <v>0</v>
      </c>
      <c r="C926" s="26">
        <f>SUM(C927:C948)</f>
        <v>0</v>
      </c>
      <c r="D926" s="26">
        <f t="shared" si="15"/>
        <v>0</v>
      </c>
      <c r="E926" s="26"/>
    </row>
    <row r="927" ht="18.75" customHeight="1" spans="1:5">
      <c r="A927" s="50" t="s">
        <v>671</v>
      </c>
      <c r="B927" s="26"/>
      <c r="C927" s="26"/>
      <c r="D927" s="26">
        <f t="shared" si="15"/>
        <v>0</v>
      </c>
      <c r="E927" s="26"/>
    </row>
    <row r="928" ht="18.75" customHeight="1" spans="1:5">
      <c r="A928" s="50" t="s">
        <v>672</v>
      </c>
      <c r="B928" s="26"/>
      <c r="C928" s="26"/>
      <c r="D928" s="26">
        <f t="shared" si="15"/>
        <v>0</v>
      </c>
      <c r="E928" s="26"/>
    </row>
    <row r="929" ht="18.75" customHeight="1" spans="1:5">
      <c r="A929" s="50" t="s">
        <v>673</v>
      </c>
      <c r="B929" s="26"/>
      <c r="C929" s="26"/>
      <c r="D929" s="26">
        <f t="shared" si="15"/>
        <v>0</v>
      </c>
      <c r="E929" s="26"/>
    </row>
    <row r="930" ht="18.75" customHeight="1" spans="1:5">
      <c r="A930" s="50" t="s">
        <v>799</v>
      </c>
      <c r="B930" s="26"/>
      <c r="C930" s="26"/>
      <c r="D930" s="26">
        <f t="shared" si="15"/>
        <v>0</v>
      </c>
      <c r="E930" s="26"/>
    </row>
    <row r="931" ht="18.75" customHeight="1" spans="1:5">
      <c r="A931" s="50" t="s">
        <v>800</v>
      </c>
      <c r="B931" s="26"/>
      <c r="C931" s="26"/>
      <c r="D931" s="26">
        <f t="shared" si="15"/>
        <v>0</v>
      </c>
      <c r="E931" s="26"/>
    </row>
    <row r="932" ht="18.75" customHeight="1" spans="1:5">
      <c r="A932" s="50" t="s">
        <v>801</v>
      </c>
      <c r="B932" s="26"/>
      <c r="C932" s="26"/>
      <c r="D932" s="26">
        <f t="shared" si="15"/>
        <v>0</v>
      </c>
      <c r="E932" s="26"/>
    </row>
    <row r="933" ht="18.75" customHeight="1" spans="1:5">
      <c r="A933" s="50" t="s">
        <v>802</v>
      </c>
      <c r="B933" s="26"/>
      <c r="C933" s="26"/>
      <c r="D933" s="26">
        <f t="shared" si="15"/>
        <v>0</v>
      </c>
      <c r="E933" s="26"/>
    </row>
    <row r="934" ht="18.75" customHeight="1" spans="1:5">
      <c r="A934" s="50" t="s">
        <v>803</v>
      </c>
      <c r="B934" s="26"/>
      <c r="C934" s="26"/>
      <c r="D934" s="26">
        <f t="shared" si="15"/>
        <v>0</v>
      </c>
      <c r="E934" s="26"/>
    </row>
    <row r="935" ht="18.75" customHeight="1" spans="1:5">
      <c r="A935" s="50" t="s">
        <v>804</v>
      </c>
      <c r="B935" s="26"/>
      <c r="C935" s="26"/>
      <c r="D935" s="26">
        <f t="shared" si="15"/>
        <v>0</v>
      </c>
      <c r="E935" s="26"/>
    </row>
    <row r="936" ht="18.75" customHeight="1" spans="1:5">
      <c r="A936" s="50" t="s">
        <v>805</v>
      </c>
      <c r="B936" s="26"/>
      <c r="C936" s="26"/>
      <c r="D936" s="26">
        <f t="shared" si="15"/>
        <v>0</v>
      </c>
      <c r="E936" s="26"/>
    </row>
    <row r="937" ht="18.75" customHeight="1" spans="1:5">
      <c r="A937" s="50" t="s">
        <v>806</v>
      </c>
      <c r="B937" s="26"/>
      <c r="C937" s="26"/>
      <c r="D937" s="26">
        <f t="shared" si="15"/>
        <v>0</v>
      </c>
      <c r="E937" s="26"/>
    </row>
    <row r="938" ht="18.75" customHeight="1" spans="1:5">
      <c r="A938" s="50" t="s">
        <v>807</v>
      </c>
      <c r="B938" s="26"/>
      <c r="C938" s="26"/>
      <c r="D938" s="26">
        <f t="shared" si="15"/>
        <v>0</v>
      </c>
      <c r="E938" s="26"/>
    </row>
    <row r="939" ht="18.75" customHeight="1" spans="1:5">
      <c r="A939" s="50" t="s">
        <v>808</v>
      </c>
      <c r="B939" s="26"/>
      <c r="C939" s="26"/>
      <c r="D939" s="26">
        <f t="shared" si="15"/>
        <v>0</v>
      </c>
      <c r="E939" s="26"/>
    </row>
    <row r="940" ht="18.75" customHeight="1" spans="1:5">
      <c r="A940" s="50" t="s">
        <v>809</v>
      </c>
      <c r="B940" s="26"/>
      <c r="C940" s="26"/>
      <c r="D940" s="26">
        <f t="shared" si="15"/>
        <v>0</v>
      </c>
      <c r="E940" s="26"/>
    </row>
    <row r="941" ht="18.75" customHeight="1" spans="1:5">
      <c r="A941" s="50" t="s">
        <v>810</v>
      </c>
      <c r="B941" s="26"/>
      <c r="C941" s="26"/>
      <c r="D941" s="26">
        <f t="shared" si="15"/>
        <v>0</v>
      </c>
      <c r="E941" s="26"/>
    </row>
    <row r="942" ht="18.75" customHeight="1" spans="1:5">
      <c r="A942" s="50" t="s">
        <v>811</v>
      </c>
      <c r="B942" s="26"/>
      <c r="C942" s="26"/>
      <c r="D942" s="26">
        <f t="shared" si="15"/>
        <v>0</v>
      </c>
      <c r="E942" s="26"/>
    </row>
    <row r="943" ht="18.75" customHeight="1" spans="1:5">
      <c r="A943" s="50" t="s">
        <v>812</v>
      </c>
      <c r="B943" s="26"/>
      <c r="C943" s="26"/>
      <c r="D943" s="26">
        <f t="shared" si="15"/>
        <v>0</v>
      </c>
      <c r="E943" s="26"/>
    </row>
    <row r="944" ht="18.75" customHeight="1" spans="1:5">
      <c r="A944" s="50" t="s">
        <v>813</v>
      </c>
      <c r="B944" s="26"/>
      <c r="C944" s="26"/>
      <c r="D944" s="26">
        <f t="shared" si="15"/>
        <v>0</v>
      </c>
      <c r="E944" s="26"/>
    </row>
    <row r="945" ht="18.75" customHeight="1" spans="1:5">
      <c r="A945" s="50" t="s">
        <v>814</v>
      </c>
      <c r="B945" s="26"/>
      <c r="C945" s="26"/>
      <c r="D945" s="26">
        <f t="shared" si="15"/>
        <v>0</v>
      </c>
      <c r="E945" s="26"/>
    </row>
    <row r="946" ht="18.75" customHeight="1" spans="1:5">
      <c r="A946" s="50" t="s">
        <v>815</v>
      </c>
      <c r="B946" s="26"/>
      <c r="C946" s="26"/>
      <c r="D946" s="26">
        <f t="shared" si="15"/>
        <v>0</v>
      </c>
      <c r="E946" s="26"/>
    </row>
    <row r="947" ht="18.75" customHeight="1" spans="1:5">
      <c r="A947" s="50" t="s">
        <v>816</v>
      </c>
      <c r="B947" s="26"/>
      <c r="C947" s="26"/>
      <c r="D947" s="26">
        <f t="shared" si="15"/>
        <v>0</v>
      </c>
      <c r="E947" s="26"/>
    </row>
    <row r="948" ht="18.75" customHeight="1" spans="1:5">
      <c r="A948" s="50" t="s">
        <v>817</v>
      </c>
      <c r="B948" s="26"/>
      <c r="C948" s="26"/>
      <c r="D948" s="26">
        <f t="shared" si="15"/>
        <v>0</v>
      </c>
      <c r="E948" s="26"/>
    </row>
    <row r="949" ht="18.75" customHeight="1" spans="1:5">
      <c r="A949" s="50" t="s">
        <v>818</v>
      </c>
      <c r="B949" s="26">
        <f>SUM(B950:B958)</f>
        <v>0</v>
      </c>
      <c r="C949" s="26">
        <f>SUM(C950:C958)</f>
        <v>0</v>
      </c>
      <c r="D949" s="26">
        <f t="shared" si="15"/>
        <v>0</v>
      </c>
      <c r="E949" s="26"/>
    </row>
    <row r="950" ht="18.75" customHeight="1" spans="1:5">
      <c r="A950" s="50" t="s">
        <v>671</v>
      </c>
      <c r="B950" s="26"/>
      <c r="C950" s="26"/>
      <c r="D950" s="26">
        <f t="shared" si="15"/>
        <v>0</v>
      </c>
      <c r="E950" s="26"/>
    </row>
    <row r="951" ht="18.75" customHeight="1" spans="1:5">
      <c r="A951" s="50" t="s">
        <v>672</v>
      </c>
      <c r="B951" s="26"/>
      <c r="C951" s="26"/>
      <c r="D951" s="26">
        <f t="shared" si="15"/>
        <v>0</v>
      </c>
      <c r="E951" s="26"/>
    </row>
    <row r="952" ht="18.75" customHeight="1" spans="1:5">
      <c r="A952" s="50" t="s">
        <v>673</v>
      </c>
      <c r="B952" s="26"/>
      <c r="C952" s="26"/>
      <c r="D952" s="26">
        <f t="shared" si="15"/>
        <v>0</v>
      </c>
      <c r="E952" s="26"/>
    </row>
    <row r="953" ht="18.75" customHeight="1" spans="1:5">
      <c r="A953" s="50" t="s">
        <v>819</v>
      </c>
      <c r="B953" s="26"/>
      <c r="C953" s="26"/>
      <c r="D953" s="26">
        <f t="shared" si="15"/>
        <v>0</v>
      </c>
      <c r="E953" s="26"/>
    </row>
    <row r="954" ht="18.75" customHeight="1" spans="1:5">
      <c r="A954" s="50" t="s">
        <v>820</v>
      </c>
      <c r="B954" s="26"/>
      <c r="C954" s="26"/>
      <c r="D954" s="26">
        <f t="shared" si="15"/>
        <v>0</v>
      </c>
      <c r="E954" s="26"/>
    </row>
    <row r="955" ht="18.75" customHeight="1" spans="1:5">
      <c r="A955" s="50" t="s">
        <v>821</v>
      </c>
      <c r="B955" s="26"/>
      <c r="C955" s="26"/>
      <c r="D955" s="26">
        <f t="shared" si="15"/>
        <v>0</v>
      </c>
      <c r="E955" s="26"/>
    </row>
    <row r="956" ht="18.75" customHeight="1" spans="1:5">
      <c r="A956" s="50" t="s">
        <v>822</v>
      </c>
      <c r="B956" s="26"/>
      <c r="C956" s="26"/>
      <c r="D956" s="26">
        <f t="shared" si="15"/>
        <v>0</v>
      </c>
      <c r="E956" s="26"/>
    </row>
    <row r="957" ht="18.75" customHeight="1" spans="1:5">
      <c r="A957" s="50" t="s">
        <v>823</v>
      </c>
      <c r="B957" s="26"/>
      <c r="C957" s="26"/>
      <c r="D957" s="26">
        <f t="shared" si="15"/>
        <v>0</v>
      </c>
      <c r="E957" s="26"/>
    </row>
    <row r="958" ht="18.75" customHeight="1" spans="1:5">
      <c r="A958" s="50" t="s">
        <v>824</v>
      </c>
      <c r="B958" s="26"/>
      <c r="C958" s="26"/>
      <c r="D958" s="26">
        <f t="shared" si="15"/>
        <v>0</v>
      </c>
      <c r="E958" s="26"/>
    </row>
    <row r="959" ht="18.75" customHeight="1" spans="1:5">
      <c r="A959" s="50" t="s">
        <v>825</v>
      </c>
      <c r="B959" s="26">
        <f>SUM(B960:B968)</f>
        <v>0</v>
      </c>
      <c r="C959" s="26">
        <f>SUM(C960:C968)</f>
        <v>0</v>
      </c>
      <c r="D959" s="26">
        <f t="shared" si="15"/>
        <v>0</v>
      </c>
      <c r="E959" s="26"/>
    </row>
    <row r="960" ht="18.75" customHeight="1" spans="1:5">
      <c r="A960" s="50" t="s">
        <v>671</v>
      </c>
      <c r="B960" s="26"/>
      <c r="C960" s="26"/>
      <c r="D960" s="26">
        <f t="shared" si="15"/>
        <v>0</v>
      </c>
      <c r="E960" s="26"/>
    </row>
    <row r="961" ht="18.75" customHeight="1" spans="1:5">
      <c r="A961" s="50" t="s">
        <v>672</v>
      </c>
      <c r="B961" s="26"/>
      <c r="C961" s="26"/>
      <c r="D961" s="26">
        <f t="shared" si="15"/>
        <v>0</v>
      </c>
      <c r="E961" s="26"/>
    </row>
    <row r="962" ht="18.75" customHeight="1" spans="1:5">
      <c r="A962" s="50" t="s">
        <v>673</v>
      </c>
      <c r="B962" s="26"/>
      <c r="C962" s="26"/>
      <c r="D962" s="26">
        <f t="shared" si="15"/>
        <v>0</v>
      </c>
      <c r="E962" s="26"/>
    </row>
    <row r="963" ht="18.75" customHeight="1" spans="1:5">
      <c r="A963" s="50" t="s">
        <v>826</v>
      </c>
      <c r="B963" s="26"/>
      <c r="C963" s="26"/>
      <c r="D963" s="26">
        <f t="shared" si="15"/>
        <v>0</v>
      </c>
      <c r="E963" s="26"/>
    </row>
    <row r="964" ht="18.75" customHeight="1" spans="1:5">
      <c r="A964" s="50" t="s">
        <v>827</v>
      </c>
      <c r="B964" s="26"/>
      <c r="C964" s="26"/>
      <c r="D964" s="26">
        <f t="shared" si="15"/>
        <v>0</v>
      </c>
      <c r="E964" s="26"/>
    </row>
    <row r="965" ht="18.75" customHeight="1" spans="1:5">
      <c r="A965" s="50" t="s">
        <v>828</v>
      </c>
      <c r="B965" s="26"/>
      <c r="C965" s="26"/>
      <c r="D965" s="26">
        <f t="shared" ref="D965:D1028" si="16">ROUND(IF(B965=0,0,C965/B965*100),2)</f>
        <v>0</v>
      </c>
      <c r="E965" s="26"/>
    </row>
    <row r="966" ht="18.75" customHeight="1" spans="1:5">
      <c r="A966" s="50" t="s">
        <v>829</v>
      </c>
      <c r="B966" s="26"/>
      <c r="C966" s="26"/>
      <c r="D966" s="26">
        <f t="shared" si="16"/>
        <v>0</v>
      </c>
      <c r="E966" s="26"/>
    </row>
    <row r="967" ht="18.75" customHeight="1" spans="1:5">
      <c r="A967" s="50" t="s">
        <v>830</v>
      </c>
      <c r="B967" s="26"/>
      <c r="C967" s="26"/>
      <c r="D967" s="26">
        <f t="shared" si="16"/>
        <v>0</v>
      </c>
      <c r="E967" s="26"/>
    </row>
    <row r="968" ht="18.75" customHeight="1" spans="1:5">
      <c r="A968" s="50" t="s">
        <v>831</v>
      </c>
      <c r="B968" s="26"/>
      <c r="C968" s="26"/>
      <c r="D968" s="26">
        <f t="shared" si="16"/>
        <v>0</v>
      </c>
      <c r="E968" s="26"/>
    </row>
    <row r="969" ht="18.75" customHeight="1" spans="1:5">
      <c r="A969" s="50" t="s">
        <v>832</v>
      </c>
      <c r="B969" s="26">
        <f>SUM(B970:B973)</f>
        <v>0</v>
      </c>
      <c r="C969" s="26">
        <f>SUM(C970:C973)</f>
        <v>0</v>
      </c>
      <c r="D969" s="26">
        <f t="shared" si="16"/>
        <v>0</v>
      </c>
      <c r="E969" s="26"/>
    </row>
    <row r="970" ht="18.75" customHeight="1" spans="1:5">
      <c r="A970" s="50" t="s">
        <v>833</v>
      </c>
      <c r="B970" s="26"/>
      <c r="C970" s="26"/>
      <c r="D970" s="26">
        <f t="shared" si="16"/>
        <v>0</v>
      </c>
      <c r="E970" s="26"/>
    </row>
    <row r="971" ht="18.75" customHeight="1" spans="1:5">
      <c r="A971" s="50" t="s">
        <v>834</v>
      </c>
      <c r="B971" s="26"/>
      <c r="C971" s="26"/>
      <c r="D971" s="26">
        <f t="shared" si="16"/>
        <v>0</v>
      </c>
      <c r="E971" s="26"/>
    </row>
    <row r="972" ht="18.75" customHeight="1" spans="1:5">
      <c r="A972" s="50" t="s">
        <v>835</v>
      </c>
      <c r="B972" s="26"/>
      <c r="C972" s="26"/>
      <c r="D972" s="26">
        <f t="shared" si="16"/>
        <v>0</v>
      </c>
      <c r="E972" s="26"/>
    </row>
    <row r="973" ht="18.75" customHeight="1" spans="1:5">
      <c r="A973" s="50" t="s">
        <v>836</v>
      </c>
      <c r="B973" s="26"/>
      <c r="C973" s="26"/>
      <c r="D973" s="26">
        <f t="shared" si="16"/>
        <v>0</v>
      </c>
      <c r="E973" s="26"/>
    </row>
    <row r="974" ht="18.75" customHeight="1" spans="1:5">
      <c r="A974" s="50" t="s">
        <v>837</v>
      </c>
      <c r="B974" s="26">
        <f>SUM(B975:B980)</f>
        <v>0</v>
      </c>
      <c r="C974" s="26">
        <f>SUM(C975:C980)</f>
        <v>0</v>
      </c>
      <c r="D974" s="26">
        <f t="shared" si="16"/>
        <v>0</v>
      </c>
      <c r="E974" s="26"/>
    </row>
    <row r="975" ht="18.75" customHeight="1" spans="1:5">
      <c r="A975" s="50" t="s">
        <v>671</v>
      </c>
      <c r="B975" s="26"/>
      <c r="C975" s="26"/>
      <c r="D975" s="26">
        <f t="shared" si="16"/>
        <v>0</v>
      </c>
      <c r="E975" s="26"/>
    </row>
    <row r="976" ht="18.75" customHeight="1" spans="1:5">
      <c r="A976" s="50" t="s">
        <v>672</v>
      </c>
      <c r="B976" s="26"/>
      <c r="C976" s="26"/>
      <c r="D976" s="26">
        <f t="shared" si="16"/>
        <v>0</v>
      </c>
      <c r="E976" s="26"/>
    </row>
    <row r="977" ht="18.75" customHeight="1" spans="1:5">
      <c r="A977" s="50" t="s">
        <v>673</v>
      </c>
      <c r="B977" s="26"/>
      <c r="C977" s="26"/>
      <c r="D977" s="26">
        <f t="shared" si="16"/>
        <v>0</v>
      </c>
      <c r="E977" s="26"/>
    </row>
    <row r="978" ht="18.75" customHeight="1" spans="1:5">
      <c r="A978" s="50" t="s">
        <v>823</v>
      </c>
      <c r="B978" s="26"/>
      <c r="C978" s="26"/>
      <c r="D978" s="26">
        <f t="shared" si="16"/>
        <v>0</v>
      </c>
      <c r="E978" s="26"/>
    </row>
    <row r="979" ht="18.75" customHeight="1" spans="1:5">
      <c r="A979" s="50" t="s">
        <v>838</v>
      </c>
      <c r="B979" s="26"/>
      <c r="C979" s="26"/>
      <c r="D979" s="26">
        <f t="shared" si="16"/>
        <v>0</v>
      </c>
      <c r="E979" s="26"/>
    </row>
    <row r="980" ht="18.75" customHeight="1" spans="1:5">
      <c r="A980" s="50" t="s">
        <v>839</v>
      </c>
      <c r="B980" s="26"/>
      <c r="C980" s="26"/>
      <c r="D980" s="26">
        <f t="shared" si="16"/>
        <v>0</v>
      </c>
      <c r="E980" s="26"/>
    </row>
    <row r="981" ht="18.75" customHeight="1" spans="1:5">
      <c r="A981" s="50" t="s">
        <v>840</v>
      </c>
      <c r="B981" s="26">
        <f>SUM(B982:B985)</f>
        <v>0</v>
      </c>
      <c r="C981" s="26">
        <f>SUM(C982:C985)</f>
        <v>0</v>
      </c>
      <c r="D981" s="26">
        <f t="shared" si="16"/>
        <v>0</v>
      </c>
      <c r="E981" s="26"/>
    </row>
    <row r="982" ht="18.75" customHeight="1" spans="1:5">
      <c r="A982" s="50" t="s">
        <v>841</v>
      </c>
      <c r="B982" s="26"/>
      <c r="C982" s="26"/>
      <c r="D982" s="26">
        <f t="shared" si="16"/>
        <v>0</v>
      </c>
      <c r="E982" s="26"/>
    </row>
    <row r="983" ht="18.75" customHeight="1" spans="1:5">
      <c r="A983" s="50" t="s">
        <v>842</v>
      </c>
      <c r="B983" s="26"/>
      <c r="C983" s="26"/>
      <c r="D983" s="26">
        <f t="shared" si="16"/>
        <v>0</v>
      </c>
      <c r="E983" s="26"/>
    </row>
    <row r="984" ht="18.75" customHeight="1" spans="1:5">
      <c r="A984" s="50" t="s">
        <v>843</v>
      </c>
      <c r="B984" s="26"/>
      <c r="C984" s="26"/>
      <c r="D984" s="26">
        <f t="shared" si="16"/>
        <v>0</v>
      </c>
      <c r="E984" s="26"/>
    </row>
    <row r="985" ht="18.75" customHeight="1" spans="1:5">
      <c r="A985" s="50" t="s">
        <v>844</v>
      </c>
      <c r="B985" s="26"/>
      <c r="C985" s="26"/>
      <c r="D985" s="26">
        <f t="shared" si="16"/>
        <v>0</v>
      </c>
      <c r="E985" s="26"/>
    </row>
    <row r="986" ht="18.75" customHeight="1" spans="1:5">
      <c r="A986" s="50" t="s">
        <v>845</v>
      </c>
      <c r="B986" s="26">
        <f>SUM(B987:B988)</f>
        <v>0</v>
      </c>
      <c r="C986" s="26">
        <f>SUM(C987:C988)</f>
        <v>0</v>
      </c>
      <c r="D986" s="26">
        <f t="shared" si="16"/>
        <v>0</v>
      </c>
      <c r="E986" s="26"/>
    </row>
    <row r="987" ht="18.75" customHeight="1" spans="1:5">
      <c r="A987" s="50" t="s">
        <v>846</v>
      </c>
      <c r="B987" s="26"/>
      <c r="C987" s="26"/>
      <c r="D987" s="26">
        <f t="shared" si="16"/>
        <v>0</v>
      </c>
      <c r="E987" s="26"/>
    </row>
    <row r="988" ht="18.75" customHeight="1" spans="1:5">
      <c r="A988" s="50" t="s">
        <v>847</v>
      </c>
      <c r="B988" s="26"/>
      <c r="C988" s="26"/>
      <c r="D988" s="26">
        <f t="shared" si="16"/>
        <v>0</v>
      </c>
      <c r="E988" s="26"/>
    </row>
    <row r="989" ht="18.75" customHeight="1" spans="1:5">
      <c r="A989" s="50" t="s">
        <v>848</v>
      </c>
      <c r="B989" s="26">
        <f>B990+B1000+B1016+B1021+B1035+B1042+B1049</f>
        <v>4088</v>
      </c>
      <c r="C989" s="26">
        <f>C990+C1000+C1016+C1021+C1035+C1042+C1049</f>
        <v>1074</v>
      </c>
      <c r="D989" s="26">
        <f t="shared" si="16"/>
        <v>26.27</v>
      </c>
      <c r="E989" s="26"/>
    </row>
    <row r="990" ht="18.75" customHeight="1" spans="1:5">
      <c r="A990" s="50" t="s">
        <v>849</v>
      </c>
      <c r="B990" s="26">
        <f>SUM(B991:B999)</f>
        <v>0</v>
      </c>
      <c r="C990" s="26">
        <f>SUM(C991:C999)</f>
        <v>0</v>
      </c>
      <c r="D990" s="26">
        <f t="shared" si="16"/>
        <v>0</v>
      </c>
      <c r="E990" s="26"/>
    </row>
    <row r="991" ht="18.75" customHeight="1" spans="1:5">
      <c r="A991" s="50" t="s">
        <v>671</v>
      </c>
      <c r="B991" s="26"/>
      <c r="C991" s="26"/>
      <c r="D991" s="26">
        <f t="shared" si="16"/>
        <v>0</v>
      </c>
      <c r="E991" s="26"/>
    </row>
    <row r="992" ht="18.75" customHeight="1" spans="1:5">
      <c r="A992" s="50" t="s">
        <v>672</v>
      </c>
      <c r="B992" s="26"/>
      <c r="C992" s="26"/>
      <c r="D992" s="26">
        <f t="shared" si="16"/>
        <v>0</v>
      </c>
      <c r="E992" s="26"/>
    </row>
    <row r="993" ht="18.75" customHeight="1" spans="1:5">
      <c r="A993" s="50" t="s">
        <v>673</v>
      </c>
      <c r="B993" s="26"/>
      <c r="C993" s="26"/>
      <c r="D993" s="26">
        <f t="shared" si="16"/>
        <v>0</v>
      </c>
      <c r="E993" s="26"/>
    </row>
    <row r="994" ht="18.75" customHeight="1" spans="1:5">
      <c r="A994" s="50" t="s">
        <v>850</v>
      </c>
      <c r="B994" s="26"/>
      <c r="C994" s="26"/>
      <c r="D994" s="26">
        <f t="shared" si="16"/>
        <v>0</v>
      </c>
      <c r="E994" s="26"/>
    </row>
    <row r="995" ht="18.75" customHeight="1" spans="1:5">
      <c r="A995" s="50" t="s">
        <v>851</v>
      </c>
      <c r="B995" s="26"/>
      <c r="C995" s="26"/>
      <c r="D995" s="26">
        <f t="shared" si="16"/>
        <v>0</v>
      </c>
      <c r="E995" s="26"/>
    </row>
    <row r="996" ht="18.75" customHeight="1" spans="1:5">
      <c r="A996" s="50" t="s">
        <v>852</v>
      </c>
      <c r="B996" s="26"/>
      <c r="C996" s="26"/>
      <c r="D996" s="26">
        <f t="shared" si="16"/>
        <v>0</v>
      </c>
      <c r="E996" s="26"/>
    </row>
    <row r="997" ht="18.75" customHeight="1" spans="1:5">
      <c r="A997" s="50" t="s">
        <v>853</v>
      </c>
      <c r="B997" s="26"/>
      <c r="C997" s="26"/>
      <c r="D997" s="26">
        <f t="shared" si="16"/>
        <v>0</v>
      </c>
      <c r="E997" s="26"/>
    </row>
    <row r="998" ht="18.75" customHeight="1" spans="1:5">
      <c r="A998" s="50" t="s">
        <v>854</v>
      </c>
      <c r="B998" s="26"/>
      <c r="C998" s="26"/>
      <c r="D998" s="26">
        <f t="shared" si="16"/>
        <v>0</v>
      </c>
      <c r="E998" s="26"/>
    </row>
    <row r="999" ht="18.75" customHeight="1" spans="1:5">
      <c r="A999" s="50" t="s">
        <v>855</v>
      </c>
      <c r="B999" s="26"/>
      <c r="C999" s="26"/>
      <c r="D999" s="26">
        <f t="shared" si="16"/>
        <v>0</v>
      </c>
      <c r="E999" s="26"/>
    </row>
    <row r="1000" ht="18.75" customHeight="1" spans="1:5">
      <c r="A1000" s="50" t="s">
        <v>856</v>
      </c>
      <c r="B1000" s="26">
        <f>SUM(B1001:B1015)</f>
        <v>2934</v>
      </c>
      <c r="C1000" s="26">
        <f>SUM(C1001:C1015)</f>
        <v>118</v>
      </c>
      <c r="D1000" s="26">
        <f t="shared" si="16"/>
        <v>4.02</v>
      </c>
      <c r="E1000" s="26"/>
    </row>
    <row r="1001" ht="18.75" customHeight="1" spans="1:5">
      <c r="A1001" s="50" t="s">
        <v>671</v>
      </c>
      <c r="B1001" s="26"/>
      <c r="C1001" s="26"/>
      <c r="D1001" s="26">
        <f t="shared" si="16"/>
        <v>0</v>
      </c>
      <c r="E1001" s="26"/>
    </row>
    <row r="1002" ht="18.75" customHeight="1" spans="1:5">
      <c r="A1002" s="50" t="s">
        <v>672</v>
      </c>
      <c r="B1002" s="26"/>
      <c r="C1002" s="26"/>
      <c r="D1002" s="26">
        <f t="shared" si="16"/>
        <v>0</v>
      </c>
      <c r="E1002" s="26"/>
    </row>
    <row r="1003" ht="18.75" customHeight="1" spans="1:5">
      <c r="A1003" s="50" t="s">
        <v>673</v>
      </c>
      <c r="B1003" s="26"/>
      <c r="C1003" s="26"/>
      <c r="D1003" s="26">
        <f t="shared" si="16"/>
        <v>0</v>
      </c>
      <c r="E1003" s="26"/>
    </row>
    <row r="1004" ht="18.75" customHeight="1" spans="1:5">
      <c r="A1004" s="50" t="s">
        <v>857</v>
      </c>
      <c r="B1004" s="26"/>
      <c r="C1004" s="26"/>
      <c r="D1004" s="26">
        <f t="shared" si="16"/>
        <v>0</v>
      </c>
      <c r="E1004" s="26"/>
    </row>
    <row r="1005" ht="18.75" customHeight="1" spans="1:5">
      <c r="A1005" s="50" t="s">
        <v>858</v>
      </c>
      <c r="B1005" s="26"/>
      <c r="C1005" s="26"/>
      <c r="D1005" s="26">
        <f t="shared" si="16"/>
        <v>0</v>
      </c>
      <c r="E1005" s="26"/>
    </row>
    <row r="1006" ht="18.75" customHeight="1" spans="1:5">
      <c r="A1006" s="50" t="s">
        <v>859</v>
      </c>
      <c r="B1006" s="26"/>
      <c r="C1006" s="26"/>
      <c r="D1006" s="26">
        <f t="shared" si="16"/>
        <v>0</v>
      </c>
      <c r="E1006" s="26"/>
    </row>
    <row r="1007" ht="18.75" customHeight="1" spans="1:5">
      <c r="A1007" s="50" t="s">
        <v>860</v>
      </c>
      <c r="B1007" s="26"/>
      <c r="C1007" s="26"/>
      <c r="D1007" s="26">
        <f t="shared" si="16"/>
        <v>0</v>
      </c>
      <c r="E1007" s="26"/>
    </row>
    <row r="1008" ht="18.75" customHeight="1" spans="1:5">
      <c r="A1008" s="50" t="s">
        <v>861</v>
      </c>
      <c r="B1008" s="26"/>
      <c r="C1008" s="26"/>
      <c r="D1008" s="26">
        <f t="shared" si="16"/>
        <v>0</v>
      </c>
      <c r="E1008" s="26"/>
    </row>
    <row r="1009" ht="18.75" customHeight="1" spans="1:5">
      <c r="A1009" s="50" t="s">
        <v>862</v>
      </c>
      <c r="B1009" s="26">
        <v>2934</v>
      </c>
      <c r="C1009" s="40">
        <v>118</v>
      </c>
      <c r="D1009" s="26">
        <f t="shared" si="16"/>
        <v>4.02</v>
      </c>
      <c r="E1009" s="26"/>
    </row>
    <row r="1010" ht="18.75" customHeight="1" spans="1:5">
      <c r="A1010" s="50" t="s">
        <v>863</v>
      </c>
      <c r="B1010" s="26"/>
      <c r="C1010" s="26"/>
      <c r="D1010" s="26">
        <f t="shared" si="16"/>
        <v>0</v>
      </c>
      <c r="E1010" s="26"/>
    </row>
    <row r="1011" ht="18.75" customHeight="1" spans="1:5">
      <c r="A1011" s="50" t="s">
        <v>864</v>
      </c>
      <c r="B1011" s="26"/>
      <c r="C1011" s="26"/>
      <c r="D1011" s="26">
        <f t="shared" si="16"/>
        <v>0</v>
      </c>
      <c r="E1011" s="26"/>
    </row>
    <row r="1012" ht="18.75" customHeight="1" spans="1:5">
      <c r="A1012" s="50" t="s">
        <v>865</v>
      </c>
      <c r="B1012" s="26"/>
      <c r="C1012" s="26"/>
      <c r="D1012" s="26">
        <f t="shared" si="16"/>
        <v>0</v>
      </c>
      <c r="E1012" s="26"/>
    </row>
    <row r="1013" ht="18.75" customHeight="1" spans="1:5">
      <c r="A1013" s="50" t="s">
        <v>866</v>
      </c>
      <c r="B1013" s="26"/>
      <c r="C1013" s="26"/>
      <c r="D1013" s="26">
        <f t="shared" si="16"/>
        <v>0</v>
      </c>
      <c r="E1013" s="26"/>
    </row>
    <row r="1014" ht="18.75" customHeight="1" spans="1:5">
      <c r="A1014" s="50" t="s">
        <v>867</v>
      </c>
      <c r="B1014" s="26"/>
      <c r="C1014" s="26"/>
      <c r="D1014" s="26">
        <f t="shared" si="16"/>
        <v>0</v>
      </c>
      <c r="E1014" s="26"/>
    </row>
    <row r="1015" ht="18.75" customHeight="1" spans="1:5">
      <c r="A1015" s="50" t="s">
        <v>868</v>
      </c>
      <c r="B1015" s="26"/>
      <c r="C1015" s="26"/>
      <c r="D1015" s="26">
        <f t="shared" si="16"/>
        <v>0</v>
      </c>
      <c r="E1015" s="26"/>
    </row>
    <row r="1016" ht="18.75" customHeight="1" spans="1:5">
      <c r="A1016" s="50" t="s">
        <v>869</v>
      </c>
      <c r="B1016" s="26">
        <f>SUM(B1017:B1020)</f>
        <v>0</v>
      </c>
      <c r="C1016" s="26">
        <f>SUM(C1017:C1020)</f>
        <v>0</v>
      </c>
      <c r="D1016" s="26">
        <f t="shared" si="16"/>
        <v>0</v>
      </c>
      <c r="E1016" s="26"/>
    </row>
    <row r="1017" ht="18.75" customHeight="1" spans="1:5">
      <c r="A1017" s="50" t="s">
        <v>671</v>
      </c>
      <c r="B1017" s="26"/>
      <c r="C1017" s="26"/>
      <c r="D1017" s="26">
        <f t="shared" si="16"/>
        <v>0</v>
      </c>
      <c r="E1017" s="26"/>
    </row>
    <row r="1018" ht="18.75" customHeight="1" spans="1:5">
      <c r="A1018" s="50" t="s">
        <v>672</v>
      </c>
      <c r="B1018" s="26"/>
      <c r="C1018" s="26"/>
      <c r="D1018" s="26">
        <f t="shared" si="16"/>
        <v>0</v>
      </c>
      <c r="E1018" s="26"/>
    </row>
    <row r="1019" ht="18.75" customHeight="1" spans="1:5">
      <c r="A1019" s="50" t="s">
        <v>673</v>
      </c>
      <c r="B1019" s="26"/>
      <c r="C1019" s="26"/>
      <c r="D1019" s="26">
        <f t="shared" si="16"/>
        <v>0</v>
      </c>
      <c r="E1019" s="26"/>
    </row>
    <row r="1020" ht="18.75" customHeight="1" spans="1:5">
      <c r="A1020" s="50" t="s">
        <v>870</v>
      </c>
      <c r="B1020" s="26"/>
      <c r="C1020" s="26"/>
      <c r="D1020" s="26">
        <f t="shared" si="16"/>
        <v>0</v>
      </c>
      <c r="E1020" s="26"/>
    </row>
    <row r="1021" ht="18.75" customHeight="1" spans="1:5">
      <c r="A1021" s="50" t="s">
        <v>871</v>
      </c>
      <c r="B1021" s="26">
        <f>SUM(B1022:B1034)</f>
        <v>569</v>
      </c>
      <c r="C1021" s="26">
        <f>SUM(C1022:C1034)</f>
        <v>483</v>
      </c>
      <c r="D1021" s="26">
        <f t="shared" si="16"/>
        <v>84.89</v>
      </c>
      <c r="E1021" s="26"/>
    </row>
    <row r="1022" ht="18.75" customHeight="1" spans="1:5">
      <c r="A1022" s="50" t="s">
        <v>671</v>
      </c>
      <c r="B1022" s="26"/>
      <c r="C1022" s="26"/>
      <c r="D1022" s="26">
        <f t="shared" si="16"/>
        <v>0</v>
      </c>
      <c r="E1022" s="26"/>
    </row>
    <row r="1023" ht="18.75" customHeight="1" spans="1:5">
      <c r="A1023" s="50" t="s">
        <v>672</v>
      </c>
      <c r="B1023" s="26"/>
      <c r="C1023" s="26"/>
      <c r="D1023" s="26">
        <f t="shared" si="16"/>
        <v>0</v>
      </c>
      <c r="E1023" s="26"/>
    </row>
    <row r="1024" ht="18.75" customHeight="1" spans="1:5">
      <c r="A1024" s="50" t="s">
        <v>673</v>
      </c>
      <c r="B1024" s="26"/>
      <c r="C1024" s="26"/>
      <c r="D1024" s="26">
        <f t="shared" si="16"/>
        <v>0</v>
      </c>
      <c r="E1024" s="26"/>
    </row>
    <row r="1025" ht="18.75" customHeight="1" spans="1:5">
      <c r="A1025" s="50" t="s">
        <v>872</v>
      </c>
      <c r="B1025" s="26"/>
      <c r="C1025" s="26"/>
      <c r="D1025" s="26">
        <f t="shared" si="16"/>
        <v>0</v>
      </c>
      <c r="E1025" s="26"/>
    </row>
    <row r="1026" ht="18.75" customHeight="1" spans="1:5">
      <c r="A1026" s="50" t="s">
        <v>873</v>
      </c>
      <c r="B1026" s="26"/>
      <c r="C1026" s="26"/>
      <c r="D1026" s="26">
        <f t="shared" si="16"/>
        <v>0</v>
      </c>
      <c r="E1026" s="26"/>
    </row>
    <row r="1027" ht="18.75" customHeight="1" spans="1:5">
      <c r="A1027" s="50" t="s">
        <v>874</v>
      </c>
      <c r="B1027" s="26"/>
      <c r="C1027" s="26"/>
      <c r="D1027" s="26">
        <f t="shared" si="16"/>
        <v>0</v>
      </c>
      <c r="E1027" s="26"/>
    </row>
    <row r="1028" ht="18.75" customHeight="1" spans="1:5">
      <c r="A1028" s="50" t="s">
        <v>875</v>
      </c>
      <c r="B1028" s="26"/>
      <c r="C1028" s="26"/>
      <c r="D1028" s="26">
        <f t="shared" si="16"/>
        <v>0</v>
      </c>
      <c r="E1028" s="26"/>
    </row>
    <row r="1029" ht="18.75" customHeight="1" spans="1:5">
      <c r="A1029" s="50" t="s">
        <v>876</v>
      </c>
      <c r="B1029" s="26"/>
      <c r="C1029" s="26"/>
      <c r="D1029" s="26">
        <f t="shared" ref="D1029:D1092" si="17">ROUND(IF(B1029=0,0,C1029/B1029*100),2)</f>
        <v>0</v>
      </c>
      <c r="E1029" s="26"/>
    </row>
    <row r="1030" ht="18.75" customHeight="1" spans="1:5">
      <c r="A1030" s="50" t="s">
        <v>877</v>
      </c>
      <c r="B1030" s="26"/>
      <c r="C1030" s="26"/>
      <c r="D1030" s="26">
        <f t="shared" si="17"/>
        <v>0</v>
      </c>
      <c r="E1030" s="26"/>
    </row>
    <row r="1031" ht="18.75" customHeight="1" spans="1:5">
      <c r="A1031" s="50" t="s">
        <v>878</v>
      </c>
      <c r="B1031" s="26"/>
      <c r="C1031" s="26"/>
      <c r="D1031" s="26">
        <f t="shared" si="17"/>
        <v>0</v>
      </c>
      <c r="E1031" s="26"/>
    </row>
    <row r="1032" ht="18.75" customHeight="1" spans="1:5">
      <c r="A1032" s="50" t="s">
        <v>823</v>
      </c>
      <c r="B1032" s="26"/>
      <c r="C1032" s="26"/>
      <c r="D1032" s="26">
        <f t="shared" si="17"/>
        <v>0</v>
      </c>
      <c r="E1032" s="26"/>
    </row>
    <row r="1033" ht="18.75" customHeight="1" spans="1:5">
      <c r="A1033" s="50" t="s">
        <v>879</v>
      </c>
      <c r="B1033" s="26"/>
      <c r="C1033" s="26"/>
      <c r="D1033" s="26">
        <f t="shared" si="17"/>
        <v>0</v>
      </c>
      <c r="E1033" s="26"/>
    </row>
    <row r="1034" ht="18.75" customHeight="1" spans="1:5">
      <c r="A1034" s="50" t="s">
        <v>880</v>
      </c>
      <c r="B1034" s="26">
        <v>569</v>
      </c>
      <c r="C1034" s="40">
        <v>483</v>
      </c>
      <c r="D1034" s="26">
        <f t="shared" si="17"/>
        <v>84.89</v>
      </c>
      <c r="E1034" s="26"/>
    </row>
    <row r="1035" ht="18.75" customHeight="1" spans="1:5">
      <c r="A1035" s="50" t="s">
        <v>881</v>
      </c>
      <c r="B1035" s="26">
        <f>SUM(B1036:B1041)</f>
        <v>12</v>
      </c>
      <c r="C1035" s="26">
        <f>SUM(C1036:C1041)</f>
        <v>12</v>
      </c>
      <c r="D1035" s="26">
        <f t="shared" si="17"/>
        <v>100</v>
      </c>
      <c r="E1035" s="26"/>
    </row>
    <row r="1036" ht="18.75" customHeight="1" spans="1:5">
      <c r="A1036" s="50" t="s">
        <v>671</v>
      </c>
      <c r="B1036" s="26">
        <v>12</v>
      </c>
      <c r="C1036" s="26">
        <v>12</v>
      </c>
      <c r="D1036" s="26">
        <f t="shared" si="17"/>
        <v>100</v>
      </c>
      <c r="E1036" s="26"/>
    </row>
    <row r="1037" ht="18.75" customHeight="1" spans="1:5">
      <c r="A1037" s="50" t="s">
        <v>672</v>
      </c>
      <c r="B1037" s="26"/>
      <c r="C1037" s="26"/>
      <c r="D1037" s="26">
        <f t="shared" si="17"/>
        <v>0</v>
      </c>
      <c r="E1037" s="26"/>
    </row>
    <row r="1038" ht="18.75" customHeight="1" spans="1:5">
      <c r="A1038" s="50" t="s">
        <v>673</v>
      </c>
      <c r="B1038" s="26"/>
      <c r="C1038" s="26"/>
      <c r="D1038" s="26">
        <f t="shared" si="17"/>
        <v>0</v>
      </c>
      <c r="E1038" s="26"/>
    </row>
    <row r="1039" ht="18.75" customHeight="1" spans="1:5">
      <c r="A1039" s="50" t="s">
        <v>882</v>
      </c>
      <c r="B1039" s="26"/>
      <c r="C1039" s="26"/>
      <c r="D1039" s="26">
        <f t="shared" si="17"/>
        <v>0</v>
      </c>
      <c r="E1039" s="26"/>
    </row>
    <row r="1040" ht="18.75" customHeight="1" spans="1:5">
      <c r="A1040" s="49" t="s">
        <v>883</v>
      </c>
      <c r="B1040" s="26"/>
      <c r="C1040" s="26"/>
      <c r="D1040" s="26">
        <f t="shared" si="17"/>
        <v>0</v>
      </c>
      <c r="E1040" s="26"/>
    </row>
    <row r="1041" ht="18.75" customHeight="1" spans="1:5">
      <c r="A1041" s="50" t="s">
        <v>884</v>
      </c>
      <c r="B1041" s="26"/>
      <c r="C1041" s="26"/>
      <c r="D1041" s="26">
        <f t="shared" si="17"/>
        <v>0</v>
      </c>
      <c r="E1041" s="26"/>
    </row>
    <row r="1042" ht="18.75" customHeight="1" spans="1:5">
      <c r="A1042" s="50" t="s">
        <v>885</v>
      </c>
      <c r="B1042" s="26">
        <f>SUM(B1043:B1048)</f>
        <v>373</v>
      </c>
      <c r="C1042" s="26">
        <f>SUM(C1043:C1048)</f>
        <v>461</v>
      </c>
      <c r="D1042" s="26">
        <f t="shared" si="17"/>
        <v>123.59</v>
      </c>
      <c r="E1042" s="26"/>
    </row>
    <row r="1043" ht="18.75" customHeight="1" spans="1:5">
      <c r="A1043" s="50" t="s">
        <v>671</v>
      </c>
      <c r="B1043" s="26">
        <v>115</v>
      </c>
      <c r="C1043" s="26">
        <v>85</v>
      </c>
      <c r="D1043" s="26">
        <f t="shared" si="17"/>
        <v>73.91</v>
      </c>
      <c r="E1043" s="26"/>
    </row>
    <row r="1044" ht="18.75" customHeight="1" spans="1:5">
      <c r="A1044" s="50" t="s">
        <v>672</v>
      </c>
      <c r="B1044" s="26">
        <v>0</v>
      </c>
      <c r="C1044" s="26"/>
      <c r="D1044" s="26">
        <f t="shared" si="17"/>
        <v>0</v>
      </c>
      <c r="E1044" s="26"/>
    </row>
    <row r="1045" ht="18.75" customHeight="1" spans="1:5">
      <c r="A1045" s="50" t="s">
        <v>673</v>
      </c>
      <c r="B1045" s="26">
        <v>0</v>
      </c>
      <c r="C1045" s="26"/>
      <c r="D1045" s="26">
        <f t="shared" si="17"/>
        <v>0</v>
      </c>
      <c r="E1045" s="26"/>
    </row>
    <row r="1046" ht="18.75" customHeight="1" spans="1:5">
      <c r="A1046" s="50" t="s">
        <v>886</v>
      </c>
      <c r="B1046" s="26">
        <v>0</v>
      </c>
      <c r="C1046" s="26"/>
      <c r="D1046" s="26">
        <f t="shared" si="17"/>
        <v>0</v>
      </c>
      <c r="E1046" s="26"/>
    </row>
    <row r="1047" ht="18.75" customHeight="1" spans="1:5">
      <c r="A1047" s="50" t="s">
        <v>887</v>
      </c>
      <c r="B1047" s="26">
        <v>0</v>
      </c>
      <c r="C1047" s="26"/>
      <c r="D1047" s="26">
        <f t="shared" si="17"/>
        <v>0</v>
      </c>
      <c r="E1047" s="26"/>
    </row>
    <row r="1048" ht="18.75" customHeight="1" spans="1:5">
      <c r="A1048" s="50" t="s">
        <v>888</v>
      </c>
      <c r="B1048" s="26">
        <v>258</v>
      </c>
      <c r="C1048" s="26">
        <v>376</v>
      </c>
      <c r="D1048" s="26">
        <f t="shared" si="17"/>
        <v>145.74</v>
      </c>
      <c r="E1048" s="26"/>
    </row>
    <row r="1049" ht="18.75" customHeight="1" spans="1:5">
      <c r="A1049" s="50" t="s">
        <v>889</v>
      </c>
      <c r="B1049" s="26">
        <f>SUM(B1050:B1054)</f>
        <v>200</v>
      </c>
      <c r="C1049" s="26">
        <f>SUM(C1050:C1054)</f>
        <v>0</v>
      </c>
      <c r="D1049" s="26">
        <f t="shared" si="17"/>
        <v>0</v>
      </c>
      <c r="E1049" s="26"/>
    </row>
    <row r="1050" ht="18.75" customHeight="1" spans="1:5">
      <c r="A1050" s="50" t="s">
        <v>890</v>
      </c>
      <c r="B1050" s="26"/>
      <c r="C1050" s="26"/>
      <c r="D1050" s="26">
        <f t="shared" si="17"/>
        <v>0</v>
      </c>
      <c r="E1050" s="26"/>
    </row>
    <row r="1051" ht="18.75" customHeight="1" spans="1:5">
      <c r="A1051" s="50" t="s">
        <v>891</v>
      </c>
      <c r="B1051" s="26"/>
      <c r="C1051" s="26"/>
      <c r="D1051" s="26">
        <f t="shared" si="17"/>
        <v>0</v>
      </c>
      <c r="E1051" s="26"/>
    </row>
    <row r="1052" ht="18.75" customHeight="1" spans="1:5">
      <c r="A1052" s="50" t="s">
        <v>892</v>
      </c>
      <c r="B1052" s="26"/>
      <c r="C1052" s="26"/>
      <c r="D1052" s="26">
        <f t="shared" si="17"/>
        <v>0</v>
      </c>
      <c r="E1052" s="26"/>
    </row>
    <row r="1053" ht="18.75" customHeight="1" spans="1:5">
      <c r="A1053" s="50" t="s">
        <v>893</v>
      </c>
      <c r="B1053" s="26"/>
      <c r="C1053" s="26"/>
      <c r="D1053" s="26">
        <f t="shared" si="17"/>
        <v>0</v>
      </c>
      <c r="E1053" s="26"/>
    </row>
    <row r="1054" ht="18.75" customHeight="1" spans="1:5">
      <c r="A1054" s="50" t="s">
        <v>894</v>
      </c>
      <c r="B1054" s="26">
        <v>200</v>
      </c>
      <c r="C1054" s="26"/>
      <c r="D1054" s="26">
        <f t="shared" si="17"/>
        <v>0</v>
      </c>
      <c r="E1054" s="26"/>
    </row>
    <row r="1055" ht="18.75" customHeight="1" spans="1:5">
      <c r="A1055" s="50" t="s">
        <v>895</v>
      </c>
      <c r="B1055" s="26">
        <f>B1056+B1066+B1072</f>
        <v>259</v>
      </c>
      <c r="C1055" s="26">
        <f>C1056+C1066+C1072</f>
        <v>265</v>
      </c>
      <c r="D1055" s="26">
        <f t="shared" si="17"/>
        <v>102.32</v>
      </c>
      <c r="E1055" s="26"/>
    </row>
    <row r="1056" ht="18.75" customHeight="1" spans="1:5">
      <c r="A1056" s="50" t="s">
        <v>896</v>
      </c>
      <c r="B1056" s="26">
        <f>SUM(B1057:B1065)</f>
        <v>0</v>
      </c>
      <c r="C1056" s="26">
        <f>SUM(C1057:C1065)</f>
        <v>0</v>
      </c>
      <c r="D1056" s="26">
        <f t="shared" si="17"/>
        <v>0</v>
      </c>
      <c r="E1056" s="26"/>
    </row>
    <row r="1057" ht="18.75" customHeight="1" spans="1:5">
      <c r="A1057" s="50" t="s">
        <v>671</v>
      </c>
      <c r="B1057" s="26"/>
      <c r="C1057" s="26"/>
      <c r="D1057" s="26">
        <f t="shared" si="17"/>
        <v>0</v>
      </c>
      <c r="E1057" s="26"/>
    </row>
    <row r="1058" ht="18.75" customHeight="1" spans="1:5">
      <c r="A1058" s="50" t="s">
        <v>672</v>
      </c>
      <c r="B1058" s="26"/>
      <c r="C1058" s="26"/>
      <c r="D1058" s="26">
        <f t="shared" si="17"/>
        <v>0</v>
      </c>
      <c r="E1058" s="26"/>
    </row>
    <row r="1059" ht="18.75" customHeight="1" spans="1:5">
      <c r="A1059" s="50" t="s">
        <v>673</v>
      </c>
      <c r="B1059" s="26"/>
      <c r="C1059" s="26"/>
      <c r="D1059" s="26">
        <f t="shared" si="17"/>
        <v>0</v>
      </c>
      <c r="E1059" s="26"/>
    </row>
    <row r="1060" ht="18.75" customHeight="1" spans="1:5">
      <c r="A1060" s="50" t="s">
        <v>897</v>
      </c>
      <c r="B1060" s="26"/>
      <c r="C1060" s="26"/>
      <c r="D1060" s="26">
        <f t="shared" si="17"/>
        <v>0</v>
      </c>
      <c r="E1060" s="26"/>
    </row>
    <row r="1061" ht="18.75" customHeight="1" spans="1:5">
      <c r="A1061" s="50" t="s">
        <v>898</v>
      </c>
      <c r="B1061" s="26"/>
      <c r="C1061" s="26"/>
      <c r="D1061" s="26">
        <f t="shared" si="17"/>
        <v>0</v>
      </c>
      <c r="E1061" s="26"/>
    </row>
    <row r="1062" ht="18.75" customHeight="1" spans="1:5">
      <c r="A1062" s="50" t="s">
        <v>899</v>
      </c>
      <c r="B1062" s="26"/>
      <c r="C1062" s="26"/>
      <c r="D1062" s="26">
        <f t="shared" si="17"/>
        <v>0</v>
      </c>
      <c r="E1062" s="26"/>
    </row>
    <row r="1063" ht="18.75" customHeight="1" spans="1:5">
      <c r="A1063" s="50" t="s">
        <v>900</v>
      </c>
      <c r="B1063" s="26"/>
      <c r="C1063" s="26"/>
      <c r="D1063" s="26">
        <f t="shared" si="17"/>
        <v>0</v>
      </c>
      <c r="E1063" s="26"/>
    </row>
    <row r="1064" ht="18.75" customHeight="1" spans="1:5">
      <c r="A1064" s="50" t="s">
        <v>690</v>
      </c>
      <c r="B1064" s="26"/>
      <c r="C1064" s="26"/>
      <c r="D1064" s="26">
        <f t="shared" si="17"/>
        <v>0</v>
      </c>
      <c r="E1064" s="26"/>
    </row>
    <row r="1065" ht="19.5" customHeight="1" spans="1:5">
      <c r="A1065" s="50" t="s">
        <v>901</v>
      </c>
      <c r="B1065" s="26"/>
      <c r="C1065" s="26"/>
      <c r="D1065" s="26">
        <f t="shared" si="17"/>
        <v>0</v>
      </c>
      <c r="E1065" s="26"/>
    </row>
    <row r="1066" ht="18.75" customHeight="1" spans="1:5">
      <c r="A1066" s="50" t="s">
        <v>902</v>
      </c>
      <c r="B1066" s="26">
        <f>SUM(B1067:B1071)</f>
        <v>224</v>
      </c>
      <c r="C1066" s="26">
        <f>SUM(C1067:C1071)</f>
        <v>251</v>
      </c>
      <c r="D1066" s="26">
        <f t="shared" si="17"/>
        <v>112.05</v>
      </c>
      <c r="E1066" s="26"/>
    </row>
    <row r="1067" ht="18.75" customHeight="1" spans="1:5">
      <c r="A1067" s="50" t="s">
        <v>671</v>
      </c>
      <c r="B1067" s="26"/>
      <c r="C1067" s="26"/>
      <c r="D1067" s="26">
        <f t="shared" si="17"/>
        <v>0</v>
      </c>
      <c r="E1067" s="26"/>
    </row>
    <row r="1068" ht="18.75" customHeight="1" spans="1:5">
      <c r="A1068" s="50" t="s">
        <v>672</v>
      </c>
      <c r="B1068" s="26"/>
      <c r="C1068" s="26"/>
      <c r="D1068" s="26">
        <f t="shared" si="17"/>
        <v>0</v>
      </c>
      <c r="E1068" s="26"/>
    </row>
    <row r="1069" ht="18.75" customHeight="1" spans="1:5">
      <c r="A1069" s="50" t="s">
        <v>673</v>
      </c>
      <c r="B1069" s="26"/>
      <c r="C1069" s="26"/>
      <c r="D1069" s="26">
        <f t="shared" si="17"/>
        <v>0</v>
      </c>
      <c r="E1069" s="26"/>
    </row>
    <row r="1070" ht="18.75" customHeight="1" spans="1:5">
      <c r="A1070" s="50" t="s">
        <v>903</v>
      </c>
      <c r="B1070" s="26"/>
      <c r="C1070" s="26"/>
      <c r="D1070" s="26">
        <f t="shared" si="17"/>
        <v>0</v>
      </c>
      <c r="E1070" s="26"/>
    </row>
    <row r="1071" ht="18.75" customHeight="1" spans="1:5">
      <c r="A1071" s="50" t="s">
        <v>904</v>
      </c>
      <c r="B1071" s="26">
        <v>224</v>
      </c>
      <c r="C1071" s="40">
        <f>170+73+8</f>
        <v>251</v>
      </c>
      <c r="D1071" s="26">
        <f t="shared" si="17"/>
        <v>112.05</v>
      </c>
      <c r="E1071" s="26"/>
    </row>
    <row r="1072" ht="18.75" customHeight="1" spans="1:5">
      <c r="A1072" s="50" t="s">
        <v>905</v>
      </c>
      <c r="B1072" s="26">
        <f>SUM(B1073:B1074)</f>
        <v>35</v>
      </c>
      <c r="C1072" s="26">
        <f>SUM(C1073:C1074)</f>
        <v>14</v>
      </c>
      <c r="D1072" s="26">
        <f t="shared" si="17"/>
        <v>40</v>
      </c>
      <c r="E1072" s="26"/>
    </row>
    <row r="1073" ht="18.75" customHeight="1" spans="1:5">
      <c r="A1073" s="50" t="s">
        <v>906</v>
      </c>
      <c r="B1073" s="26"/>
      <c r="C1073" s="26"/>
      <c r="D1073" s="26">
        <f t="shared" si="17"/>
        <v>0</v>
      </c>
      <c r="E1073" s="26"/>
    </row>
    <row r="1074" ht="18.75" customHeight="1" spans="1:5">
      <c r="A1074" s="50" t="s">
        <v>907</v>
      </c>
      <c r="B1074" s="26">
        <v>35</v>
      </c>
      <c r="C1074" s="40">
        <v>14</v>
      </c>
      <c r="D1074" s="26">
        <f t="shared" si="17"/>
        <v>40</v>
      </c>
      <c r="E1074" s="26"/>
    </row>
    <row r="1075" ht="18.75" customHeight="1" spans="1:5">
      <c r="A1075" s="50" t="s">
        <v>908</v>
      </c>
      <c r="B1075" s="26">
        <f>B1076+B1083+B1089</f>
        <v>0</v>
      </c>
      <c r="C1075" s="26">
        <f>C1076+C1083+C1089</f>
        <v>0</v>
      </c>
      <c r="D1075" s="26">
        <f t="shared" si="17"/>
        <v>0</v>
      </c>
      <c r="E1075" s="26"/>
    </row>
    <row r="1076" ht="18.75" customHeight="1" spans="1:5">
      <c r="A1076" s="50" t="s">
        <v>909</v>
      </c>
      <c r="B1076" s="26">
        <f>SUM(B1077:B1082)</f>
        <v>0</v>
      </c>
      <c r="C1076" s="26">
        <f>SUM(C1077:C1082)</f>
        <v>0</v>
      </c>
      <c r="D1076" s="26">
        <f t="shared" si="17"/>
        <v>0</v>
      </c>
      <c r="E1076" s="26"/>
    </row>
    <row r="1077" ht="18.75" customHeight="1" spans="1:5">
      <c r="A1077" s="50" t="s">
        <v>671</v>
      </c>
      <c r="B1077" s="26"/>
      <c r="C1077" s="26"/>
      <c r="D1077" s="26">
        <f t="shared" si="17"/>
        <v>0</v>
      </c>
      <c r="E1077" s="26"/>
    </row>
    <row r="1078" ht="18.75" customHeight="1" spans="1:5">
      <c r="A1078" s="50" t="s">
        <v>672</v>
      </c>
      <c r="B1078" s="26"/>
      <c r="C1078" s="26"/>
      <c r="D1078" s="26">
        <f t="shared" si="17"/>
        <v>0</v>
      </c>
      <c r="E1078" s="26"/>
    </row>
    <row r="1079" ht="18.75" customHeight="1" spans="1:5">
      <c r="A1079" s="50" t="s">
        <v>673</v>
      </c>
      <c r="B1079" s="26"/>
      <c r="C1079" s="26"/>
      <c r="D1079" s="26">
        <f t="shared" si="17"/>
        <v>0</v>
      </c>
      <c r="E1079" s="26"/>
    </row>
    <row r="1080" ht="18.75" customHeight="1" spans="1:5">
      <c r="A1080" s="50" t="s">
        <v>910</v>
      </c>
      <c r="B1080" s="26"/>
      <c r="C1080" s="26"/>
      <c r="D1080" s="26">
        <f t="shared" si="17"/>
        <v>0</v>
      </c>
      <c r="E1080" s="26"/>
    </row>
    <row r="1081" ht="18.75" customHeight="1" spans="1:5">
      <c r="A1081" s="50" t="s">
        <v>690</v>
      </c>
      <c r="B1081" s="26"/>
      <c r="C1081" s="26"/>
      <c r="D1081" s="26">
        <f t="shared" si="17"/>
        <v>0</v>
      </c>
      <c r="E1081" s="26"/>
    </row>
    <row r="1082" ht="18.75" customHeight="1" spans="1:5">
      <c r="A1082" s="50" t="s">
        <v>911</v>
      </c>
      <c r="B1082" s="26"/>
      <c r="C1082" s="26"/>
      <c r="D1082" s="26">
        <f t="shared" si="17"/>
        <v>0</v>
      </c>
      <c r="E1082" s="26"/>
    </row>
    <row r="1083" ht="18.75" customHeight="1" spans="1:5">
      <c r="A1083" s="50" t="s">
        <v>912</v>
      </c>
      <c r="B1083" s="26">
        <f>SUM(B1084:B1088)</f>
        <v>0</v>
      </c>
      <c r="C1083" s="26">
        <f>SUM(C1084:C1088)</f>
        <v>0</v>
      </c>
      <c r="D1083" s="26">
        <f t="shared" si="17"/>
        <v>0</v>
      </c>
      <c r="E1083" s="26"/>
    </row>
    <row r="1084" ht="18.75" customHeight="1" spans="1:5">
      <c r="A1084" s="50" t="s">
        <v>913</v>
      </c>
      <c r="B1084" s="26"/>
      <c r="C1084" s="26"/>
      <c r="D1084" s="26">
        <f t="shared" si="17"/>
        <v>0</v>
      </c>
      <c r="E1084" s="26"/>
    </row>
    <row r="1085" ht="18.75" customHeight="1" spans="1:5">
      <c r="A1085" s="51" t="s">
        <v>914</v>
      </c>
      <c r="B1085" s="26"/>
      <c r="C1085" s="26"/>
      <c r="D1085" s="26">
        <f t="shared" si="17"/>
        <v>0</v>
      </c>
      <c r="E1085" s="26"/>
    </row>
    <row r="1086" ht="18.75" customHeight="1" spans="1:5">
      <c r="A1086" s="50" t="s">
        <v>915</v>
      </c>
      <c r="B1086" s="26"/>
      <c r="C1086" s="26"/>
      <c r="D1086" s="26">
        <f t="shared" si="17"/>
        <v>0</v>
      </c>
      <c r="E1086" s="26"/>
    </row>
    <row r="1087" ht="18.75" customHeight="1" spans="1:5">
      <c r="A1087" s="50" t="s">
        <v>916</v>
      </c>
      <c r="B1087" s="26"/>
      <c r="C1087" s="26"/>
      <c r="D1087" s="26">
        <f t="shared" si="17"/>
        <v>0</v>
      </c>
      <c r="E1087" s="26"/>
    </row>
    <row r="1088" ht="18.75" customHeight="1" spans="1:5">
      <c r="A1088" s="50" t="s">
        <v>917</v>
      </c>
      <c r="B1088" s="26"/>
      <c r="C1088" s="26"/>
      <c r="D1088" s="26">
        <f t="shared" si="17"/>
        <v>0</v>
      </c>
      <c r="E1088" s="26"/>
    </row>
    <row r="1089" ht="18.75" customHeight="1" spans="1:5">
      <c r="A1089" s="50" t="s">
        <v>918</v>
      </c>
      <c r="B1089" s="26"/>
      <c r="C1089" s="26"/>
      <c r="D1089" s="26">
        <f t="shared" si="17"/>
        <v>0</v>
      </c>
      <c r="E1089" s="26"/>
    </row>
    <row r="1090" ht="18.75" customHeight="1" spans="1:5">
      <c r="A1090" s="50" t="s">
        <v>919</v>
      </c>
      <c r="B1090" s="26">
        <f>SUM(B1091:B1099)</f>
        <v>0</v>
      </c>
      <c r="C1090" s="26">
        <f>SUM(C1091:C1099)</f>
        <v>0</v>
      </c>
      <c r="D1090" s="26">
        <f t="shared" si="17"/>
        <v>0</v>
      </c>
      <c r="E1090" s="26"/>
    </row>
    <row r="1091" ht="18.75" customHeight="1" spans="1:5">
      <c r="A1091" s="50" t="s">
        <v>920</v>
      </c>
      <c r="B1091" s="26"/>
      <c r="C1091" s="26"/>
      <c r="D1091" s="26">
        <f t="shared" si="17"/>
        <v>0</v>
      </c>
      <c r="E1091" s="26"/>
    </row>
    <row r="1092" ht="18.75" customHeight="1" spans="1:5">
      <c r="A1092" s="50" t="s">
        <v>921</v>
      </c>
      <c r="B1092" s="26"/>
      <c r="C1092" s="26"/>
      <c r="D1092" s="26">
        <f t="shared" si="17"/>
        <v>0</v>
      </c>
      <c r="E1092" s="26"/>
    </row>
    <row r="1093" ht="18.75" customHeight="1" spans="1:5">
      <c r="A1093" s="50" t="s">
        <v>922</v>
      </c>
      <c r="B1093" s="26"/>
      <c r="C1093" s="26"/>
      <c r="D1093" s="26">
        <f t="shared" ref="D1093:D1156" si="18">ROUND(IF(B1093=0,0,C1093/B1093*100),2)</f>
        <v>0</v>
      </c>
      <c r="E1093" s="26"/>
    </row>
    <row r="1094" ht="18.75" customHeight="1" spans="1:5">
      <c r="A1094" s="50" t="s">
        <v>923</v>
      </c>
      <c r="B1094" s="26"/>
      <c r="C1094" s="26"/>
      <c r="D1094" s="26">
        <f t="shared" si="18"/>
        <v>0</v>
      </c>
      <c r="E1094" s="26"/>
    </row>
    <row r="1095" ht="18.75" customHeight="1" spans="1:5">
      <c r="A1095" s="50" t="s">
        <v>924</v>
      </c>
      <c r="B1095" s="26"/>
      <c r="C1095" s="26"/>
      <c r="D1095" s="26">
        <f t="shared" si="18"/>
        <v>0</v>
      </c>
      <c r="E1095" s="26"/>
    </row>
    <row r="1096" ht="18.75" customHeight="1" spans="1:5">
      <c r="A1096" s="50" t="s">
        <v>689</v>
      </c>
      <c r="B1096" s="26"/>
      <c r="C1096" s="26"/>
      <c r="D1096" s="26">
        <f t="shared" si="18"/>
        <v>0</v>
      </c>
      <c r="E1096" s="26"/>
    </row>
    <row r="1097" ht="18.75" customHeight="1" spans="1:5">
      <c r="A1097" s="50" t="s">
        <v>925</v>
      </c>
      <c r="B1097" s="26"/>
      <c r="C1097" s="26"/>
      <c r="D1097" s="26">
        <f t="shared" si="18"/>
        <v>0</v>
      </c>
      <c r="E1097" s="26"/>
    </row>
    <row r="1098" ht="18.75" customHeight="1" spans="1:5">
      <c r="A1098" s="50" t="s">
        <v>926</v>
      </c>
      <c r="B1098" s="26"/>
      <c r="C1098" s="26"/>
      <c r="D1098" s="26">
        <f t="shared" si="18"/>
        <v>0</v>
      </c>
      <c r="E1098" s="26"/>
    </row>
    <row r="1099" ht="18.75" customHeight="1" spans="1:5">
      <c r="A1099" s="50" t="s">
        <v>927</v>
      </c>
      <c r="B1099" s="26"/>
      <c r="C1099" s="26"/>
      <c r="D1099" s="26">
        <f t="shared" si="18"/>
        <v>0</v>
      </c>
      <c r="E1099" s="26"/>
    </row>
    <row r="1100" ht="18.75" customHeight="1" spans="1:5">
      <c r="A1100" s="50" t="s">
        <v>928</v>
      </c>
      <c r="B1100" s="26">
        <f>B1101+B1120+B1139+B1148+B1163</f>
        <v>222</v>
      </c>
      <c r="C1100" s="26">
        <f>C1101+C1120+C1139+C1148+C1163</f>
        <v>174</v>
      </c>
      <c r="D1100" s="26">
        <f t="shared" si="18"/>
        <v>78.38</v>
      </c>
      <c r="E1100" s="26"/>
    </row>
    <row r="1101" ht="18.75" customHeight="1" spans="1:5">
      <c r="A1101" s="50" t="s">
        <v>929</v>
      </c>
      <c r="B1101" s="26">
        <f>SUM(B1102:B1119)</f>
        <v>222</v>
      </c>
      <c r="C1101" s="26">
        <f>SUM(C1102:C1119)</f>
        <v>174</v>
      </c>
      <c r="D1101" s="26">
        <f t="shared" si="18"/>
        <v>78.38</v>
      </c>
      <c r="E1101" s="26"/>
    </row>
    <row r="1102" ht="18.75" customHeight="1" spans="1:5">
      <c r="A1102" s="50" t="s">
        <v>671</v>
      </c>
      <c r="B1102" s="26"/>
      <c r="C1102" s="26"/>
      <c r="D1102" s="26">
        <f t="shared" si="18"/>
        <v>0</v>
      </c>
      <c r="E1102" s="26"/>
    </row>
    <row r="1103" ht="18.75" customHeight="1" spans="1:5">
      <c r="A1103" s="50" t="s">
        <v>672</v>
      </c>
      <c r="B1103" s="26"/>
      <c r="C1103" s="26"/>
      <c r="D1103" s="26">
        <f t="shared" si="18"/>
        <v>0</v>
      </c>
      <c r="E1103" s="26"/>
    </row>
    <row r="1104" ht="18.75" customHeight="1" spans="1:5">
      <c r="A1104" s="50" t="s">
        <v>673</v>
      </c>
      <c r="B1104" s="26"/>
      <c r="C1104" s="26"/>
      <c r="D1104" s="26">
        <f t="shared" si="18"/>
        <v>0</v>
      </c>
      <c r="E1104" s="26"/>
    </row>
    <row r="1105" ht="18.75" customHeight="1" spans="1:5">
      <c r="A1105" s="50" t="s">
        <v>930</v>
      </c>
      <c r="B1105" s="26"/>
      <c r="C1105" s="26"/>
      <c r="D1105" s="26">
        <f t="shared" si="18"/>
        <v>0</v>
      </c>
      <c r="E1105" s="26"/>
    </row>
    <row r="1106" ht="18.75" customHeight="1" spans="1:5">
      <c r="A1106" s="50" t="s">
        <v>931</v>
      </c>
      <c r="B1106" s="26"/>
      <c r="C1106" s="26"/>
      <c r="D1106" s="26">
        <f t="shared" si="18"/>
        <v>0</v>
      </c>
      <c r="E1106" s="26"/>
    </row>
    <row r="1107" ht="18.75" customHeight="1" spans="1:5">
      <c r="A1107" s="50" t="s">
        <v>932</v>
      </c>
      <c r="B1107" s="26"/>
      <c r="C1107" s="26"/>
      <c r="D1107" s="26">
        <f t="shared" si="18"/>
        <v>0</v>
      </c>
      <c r="E1107" s="26"/>
    </row>
    <row r="1108" ht="18.75" customHeight="1" spans="1:5">
      <c r="A1108" s="50" t="s">
        <v>933</v>
      </c>
      <c r="B1108" s="26"/>
      <c r="C1108" s="26"/>
      <c r="D1108" s="26">
        <f t="shared" si="18"/>
        <v>0</v>
      </c>
      <c r="E1108" s="26"/>
    </row>
    <row r="1109" ht="18.75" customHeight="1" spans="1:5">
      <c r="A1109" s="50" t="s">
        <v>934</v>
      </c>
      <c r="B1109" s="26"/>
      <c r="C1109" s="26"/>
      <c r="D1109" s="26">
        <f t="shared" si="18"/>
        <v>0</v>
      </c>
      <c r="E1109" s="26"/>
    </row>
    <row r="1110" ht="18.75" customHeight="1" spans="1:5">
      <c r="A1110" s="50" t="s">
        <v>935</v>
      </c>
      <c r="B1110" s="26"/>
      <c r="C1110" s="26"/>
      <c r="D1110" s="26">
        <f t="shared" si="18"/>
        <v>0</v>
      </c>
      <c r="E1110" s="26"/>
    </row>
    <row r="1111" ht="18.75" customHeight="1" spans="1:5">
      <c r="A1111" s="50" t="s">
        <v>936</v>
      </c>
      <c r="B1111" s="26"/>
      <c r="C1111" s="26"/>
      <c r="D1111" s="26">
        <f t="shared" si="18"/>
        <v>0</v>
      </c>
      <c r="E1111" s="26"/>
    </row>
    <row r="1112" ht="18.75" customHeight="1" spans="1:5">
      <c r="A1112" s="50" t="s">
        <v>937</v>
      </c>
      <c r="B1112" s="26"/>
      <c r="C1112" s="26"/>
      <c r="D1112" s="26">
        <f t="shared" si="18"/>
        <v>0</v>
      </c>
      <c r="E1112" s="26"/>
    </row>
    <row r="1113" ht="18.75" customHeight="1" spans="1:5">
      <c r="A1113" s="50" t="s">
        <v>938</v>
      </c>
      <c r="B1113" s="26"/>
      <c r="C1113" s="26"/>
      <c r="D1113" s="26">
        <f t="shared" si="18"/>
        <v>0</v>
      </c>
      <c r="E1113" s="26"/>
    </row>
    <row r="1114" ht="18.75" customHeight="1" spans="1:5">
      <c r="A1114" s="50" t="s">
        <v>939</v>
      </c>
      <c r="B1114" s="26"/>
      <c r="C1114" s="26"/>
      <c r="D1114" s="26">
        <f t="shared" si="18"/>
        <v>0</v>
      </c>
      <c r="E1114" s="26"/>
    </row>
    <row r="1115" ht="18.75" customHeight="1" spans="1:5">
      <c r="A1115" s="50" t="s">
        <v>940</v>
      </c>
      <c r="B1115" s="26"/>
      <c r="C1115" s="26"/>
      <c r="D1115" s="26">
        <f t="shared" si="18"/>
        <v>0</v>
      </c>
      <c r="E1115" s="26"/>
    </row>
    <row r="1116" ht="18.75" customHeight="1" spans="1:5">
      <c r="A1116" s="50" t="s">
        <v>941</v>
      </c>
      <c r="B1116" s="26"/>
      <c r="C1116" s="26"/>
      <c r="D1116" s="26">
        <f t="shared" si="18"/>
        <v>0</v>
      </c>
      <c r="E1116" s="26"/>
    </row>
    <row r="1117" ht="18.75" customHeight="1" spans="1:5">
      <c r="A1117" s="50" t="s">
        <v>942</v>
      </c>
      <c r="B1117" s="26"/>
      <c r="C1117" s="26"/>
      <c r="D1117" s="26">
        <f t="shared" si="18"/>
        <v>0</v>
      </c>
      <c r="E1117" s="26"/>
    </row>
    <row r="1118" ht="18.75" customHeight="1" spans="1:5">
      <c r="A1118" s="50" t="s">
        <v>690</v>
      </c>
      <c r="B1118" s="26"/>
      <c r="C1118" s="26"/>
      <c r="D1118" s="26">
        <f t="shared" si="18"/>
        <v>0</v>
      </c>
      <c r="E1118" s="26"/>
    </row>
    <row r="1119" ht="18.75" customHeight="1" spans="1:5">
      <c r="A1119" s="50" t="s">
        <v>943</v>
      </c>
      <c r="B1119" s="26">
        <v>222</v>
      </c>
      <c r="C1119" s="26">
        <v>174</v>
      </c>
      <c r="D1119" s="26">
        <f t="shared" si="18"/>
        <v>78.38</v>
      </c>
      <c r="E1119" s="26"/>
    </row>
    <row r="1120" ht="18.75" customHeight="1" spans="1:5">
      <c r="A1120" s="50" t="s">
        <v>944</v>
      </c>
      <c r="B1120" s="26">
        <f>SUM(B1121:B1138)</f>
        <v>0</v>
      </c>
      <c r="C1120" s="26">
        <f>SUM(C1121:C1138)</f>
        <v>0</v>
      </c>
      <c r="D1120" s="26">
        <f t="shared" si="18"/>
        <v>0</v>
      </c>
      <c r="E1120" s="26"/>
    </row>
    <row r="1121" ht="18.75" customHeight="1" spans="1:5">
      <c r="A1121" s="50" t="s">
        <v>671</v>
      </c>
      <c r="B1121" s="26"/>
      <c r="C1121" s="26"/>
      <c r="D1121" s="26">
        <f t="shared" si="18"/>
        <v>0</v>
      </c>
      <c r="E1121" s="26"/>
    </row>
    <row r="1122" ht="18.75" customHeight="1" spans="1:5">
      <c r="A1122" s="50" t="s">
        <v>672</v>
      </c>
      <c r="B1122" s="26"/>
      <c r="C1122" s="26"/>
      <c r="D1122" s="26">
        <f t="shared" si="18"/>
        <v>0</v>
      </c>
      <c r="E1122" s="26"/>
    </row>
    <row r="1123" ht="18.75" customHeight="1" spans="1:5">
      <c r="A1123" s="50" t="s">
        <v>673</v>
      </c>
      <c r="B1123" s="26"/>
      <c r="C1123" s="26"/>
      <c r="D1123" s="26">
        <f t="shared" si="18"/>
        <v>0</v>
      </c>
      <c r="E1123" s="26"/>
    </row>
    <row r="1124" ht="18.75" customHeight="1" spans="1:5">
      <c r="A1124" s="50" t="s">
        <v>945</v>
      </c>
      <c r="B1124" s="26"/>
      <c r="C1124" s="26"/>
      <c r="D1124" s="26">
        <f t="shared" si="18"/>
        <v>0</v>
      </c>
      <c r="E1124" s="26"/>
    </row>
    <row r="1125" ht="18.75" customHeight="1" spans="1:5">
      <c r="A1125" s="50" t="s">
        <v>946</v>
      </c>
      <c r="B1125" s="26"/>
      <c r="C1125" s="26"/>
      <c r="D1125" s="26">
        <f t="shared" si="18"/>
        <v>0</v>
      </c>
      <c r="E1125" s="26"/>
    </row>
    <row r="1126" ht="18.75" customHeight="1" spans="1:5">
      <c r="A1126" s="50" t="s">
        <v>947</v>
      </c>
      <c r="B1126" s="26"/>
      <c r="C1126" s="26"/>
      <c r="D1126" s="26">
        <f t="shared" si="18"/>
        <v>0</v>
      </c>
      <c r="E1126" s="26"/>
    </row>
    <row r="1127" ht="18.75" customHeight="1" spans="1:5">
      <c r="A1127" s="50" t="s">
        <v>948</v>
      </c>
      <c r="B1127" s="26"/>
      <c r="C1127" s="26"/>
      <c r="D1127" s="26">
        <f t="shared" si="18"/>
        <v>0</v>
      </c>
      <c r="E1127" s="26"/>
    </row>
    <row r="1128" ht="18.75" customHeight="1" spans="1:5">
      <c r="A1128" s="50" t="s">
        <v>949</v>
      </c>
      <c r="B1128" s="26"/>
      <c r="C1128" s="26"/>
      <c r="D1128" s="26">
        <f t="shared" si="18"/>
        <v>0</v>
      </c>
      <c r="E1128" s="26"/>
    </row>
    <row r="1129" ht="18.75" customHeight="1" spans="1:5">
      <c r="A1129" s="50" t="s">
        <v>950</v>
      </c>
      <c r="B1129" s="26"/>
      <c r="C1129" s="26"/>
      <c r="D1129" s="26">
        <f t="shared" si="18"/>
        <v>0</v>
      </c>
      <c r="E1129" s="26"/>
    </row>
    <row r="1130" ht="18.75" customHeight="1" spans="1:5">
      <c r="A1130" s="50" t="s">
        <v>951</v>
      </c>
      <c r="B1130" s="26"/>
      <c r="C1130" s="26"/>
      <c r="D1130" s="26">
        <f t="shared" si="18"/>
        <v>0</v>
      </c>
      <c r="E1130" s="26"/>
    </row>
    <row r="1131" ht="18.75" customHeight="1" spans="1:5">
      <c r="A1131" s="50" t="s">
        <v>952</v>
      </c>
      <c r="B1131" s="26"/>
      <c r="C1131" s="26"/>
      <c r="D1131" s="26">
        <f t="shared" si="18"/>
        <v>0</v>
      </c>
      <c r="E1131" s="26"/>
    </row>
    <row r="1132" ht="18.75" customHeight="1" spans="1:5">
      <c r="A1132" s="50" t="s">
        <v>953</v>
      </c>
      <c r="B1132" s="26"/>
      <c r="C1132" s="26"/>
      <c r="D1132" s="26">
        <f t="shared" si="18"/>
        <v>0</v>
      </c>
      <c r="E1132" s="26"/>
    </row>
    <row r="1133" ht="18.75" customHeight="1" spans="1:5">
      <c r="A1133" s="50" t="s">
        <v>954</v>
      </c>
      <c r="B1133" s="26"/>
      <c r="C1133" s="26"/>
      <c r="D1133" s="26">
        <f t="shared" si="18"/>
        <v>0</v>
      </c>
      <c r="E1133" s="26"/>
    </row>
    <row r="1134" ht="18.75" customHeight="1" spans="1:5">
      <c r="A1134" s="50" t="s">
        <v>955</v>
      </c>
      <c r="B1134" s="26"/>
      <c r="C1134" s="26"/>
      <c r="D1134" s="26">
        <f t="shared" si="18"/>
        <v>0</v>
      </c>
      <c r="E1134" s="26"/>
    </row>
    <row r="1135" ht="18.75" customHeight="1" spans="1:5">
      <c r="A1135" s="50" t="s">
        <v>956</v>
      </c>
      <c r="B1135" s="26"/>
      <c r="C1135" s="26"/>
      <c r="D1135" s="26">
        <f t="shared" si="18"/>
        <v>0</v>
      </c>
      <c r="E1135" s="26"/>
    </row>
    <row r="1136" ht="18.75" customHeight="1" spans="1:5">
      <c r="A1136" s="50" t="s">
        <v>957</v>
      </c>
      <c r="B1136" s="26"/>
      <c r="C1136" s="26"/>
      <c r="D1136" s="26">
        <f t="shared" si="18"/>
        <v>0</v>
      </c>
      <c r="E1136" s="26"/>
    </row>
    <row r="1137" ht="18.75" customHeight="1" spans="1:5">
      <c r="A1137" s="50" t="s">
        <v>690</v>
      </c>
      <c r="B1137" s="26"/>
      <c r="C1137" s="26"/>
      <c r="D1137" s="26">
        <f t="shared" si="18"/>
        <v>0</v>
      </c>
      <c r="E1137" s="26"/>
    </row>
    <row r="1138" ht="18.75" customHeight="1" spans="1:5">
      <c r="A1138" s="50" t="s">
        <v>958</v>
      </c>
      <c r="B1138" s="26"/>
      <c r="C1138" s="26"/>
      <c r="D1138" s="26">
        <f t="shared" si="18"/>
        <v>0</v>
      </c>
      <c r="E1138" s="26"/>
    </row>
    <row r="1139" ht="18.75" customHeight="1" spans="1:5">
      <c r="A1139" s="50" t="s">
        <v>959</v>
      </c>
      <c r="B1139" s="26">
        <f>SUM(B1140:B1147)</f>
        <v>0</v>
      </c>
      <c r="C1139" s="26">
        <f>SUM(C1140:C1147)</f>
        <v>0</v>
      </c>
      <c r="D1139" s="26">
        <f t="shared" si="18"/>
        <v>0</v>
      </c>
      <c r="E1139" s="26"/>
    </row>
    <row r="1140" ht="18.75" customHeight="1" spans="1:5">
      <c r="A1140" s="50" t="s">
        <v>671</v>
      </c>
      <c r="B1140" s="26"/>
      <c r="C1140" s="26"/>
      <c r="D1140" s="26">
        <f t="shared" si="18"/>
        <v>0</v>
      </c>
      <c r="E1140" s="26"/>
    </row>
    <row r="1141" ht="18.75" customHeight="1" spans="1:5">
      <c r="A1141" s="50" t="s">
        <v>672</v>
      </c>
      <c r="B1141" s="26"/>
      <c r="C1141" s="26"/>
      <c r="D1141" s="26">
        <f t="shared" si="18"/>
        <v>0</v>
      </c>
      <c r="E1141" s="26"/>
    </row>
    <row r="1142" ht="18.75" customHeight="1" spans="1:5">
      <c r="A1142" s="50" t="s">
        <v>673</v>
      </c>
      <c r="B1142" s="26"/>
      <c r="C1142" s="26"/>
      <c r="D1142" s="26">
        <f t="shared" si="18"/>
        <v>0</v>
      </c>
      <c r="E1142" s="26"/>
    </row>
    <row r="1143" ht="18.75" customHeight="1" spans="1:5">
      <c r="A1143" s="50" t="s">
        <v>960</v>
      </c>
      <c r="B1143" s="26"/>
      <c r="C1143" s="26"/>
      <c r="D1143" s="26">
        <f t="shared" si="18"/>
        <v>0</v>
      </c>
      <c r="E1143" s="26"/>
    </row>
    <row r="1144" ht="18.75" customHeight="1" spans="1:5">
      <c r="A1144" s="50" t="s">
        <v>961</v>
      </c>
      <c r="B1144" s="26"/>
      <c r="C1144" s="26"/>
      <c r="D1144" s="26">
        <f t="shared" si="18"/>
        <v>0</v>
      </c>
      <c r="E1144" s="26"/>
    </row>
    <row r="1145" ht="18.75" customHeight="1" spans="1:5">
      <c r="A1145" s="50" t="s">
        <v>962</v>
      </c>
      <c r="B1145" s="26"/>
      <c r="C1145" s="26"/>
      <c r="D1145" s="26">
        <f t="shared" si="18"/>
        <v>0</v>
      </c>
      <c r="E1145" s="26"/>
    </row>
    <row r="1146" ht="18.75" customHeight="1" spans="1:5">
      <c r="A1146" s="50" t="s">
        <v>690</v>
      </c>
      <c r="B1146" s="26"/>
      <c r="C1146" s="26"/>
      <c r="D1146" s="26">
        <f t="shared" si="18"/>
        <v>0</v>
      </c>
      <c r="E1146" s="26"/>
    </row>
    <row r="1147" ht="18.75" customHeight="1" spans="1:5">
      <c r="A1147" s="50" t="s">
        <v>963</v>
      </c>
      <c r="B1147" s="26"/>
      <c r="C1147" s="26"/>
      <c r="D1147" s="26">
        <f t="shared" si="18"/>
        <v>0</v>
      </c>
      <c r="E1147" s="26"/>
    </row>
    <row r="1148" ht="18.75" customHeight="1" spans="1:5">
      <c r="A1148" s="50" t="s">
        <v>964</v>
      </c>
      <c r="B1148" s="26">
        <f>SUM(B1149:B1162)</f>
        <v>0</v>
      </c>
      <c r="C1148" s="26">
        <f>SUM(C1149:C1162)</f>
        <v>0</v>
      </c>
      <c r="D1148" s="26">
        <f t="shared" si="18"/>
        <v>0</v>
      </c>
      <c r="E1148" s="26"/>
    </row>
    <row r="1149" ht="18.75" customHeight="1" spans="1:5">
      <c r="A1149" s="50" t="s">
        <v>671</v>
      </c>
      <c r="B1149" s="26"/>
      <c r="C1149" s="26"/>
      <c r="D1149" s="26">
        <f t="shared" si="18"/>
        <v>0</v>
      </c>
      <c r="E1149" s="26"/>
    </row>
    <row r="1150" ht="18.75" customHeight="1" spans="1:5">
      <c r="A1150" s="50" t="s">
        <v>672</v>
      </c>
      <c r="B1150" s="26"/>
      <c r="C1150" s="26"/>
      <c r="D1150" s="26">
        <f t="shared" si="18"/>
        <v>0</v>
      </c>
      <c r="E1150" s="26"/>
    </row>
    <row r="1151" ht="18.75" customHeight="1" spans="1:5">
      <c r="A1151" s="50" t="s">
        <v>673</v>
      </c>
      <c r="B1151" s="26"/>
      <c r="C1151" s="26"/>
      <c r="D1151" s="26">
        <f t="shared" si="18"/>
        <v>0</v>
      </c>
      <c r="E1151" s="26"/>
    </row>
    <row r="1152" ht="18.75" customHeight="1" spans="1:5">
      <c r="A1152" s="50" t="s">
        <v>965</v>
      </c>
      <c r="B1152" s="26"/>
      <c r="C1152" s="26"/>
      <c r="D1152" s="26">
        <f t="shared" si="18"/>
        <v>0</v>
      </c>
      <c r="E1152" s="26"/>
    </row>
    <row r="1153" ht="18.75" customHeight="1" spans="1:5">
      <c r="A1153" s="50" t="s">
        <v>966</v>
      </c>
      <c r="B1153" s="26"/>
      <c r="C1153" s="26"/>
      <c r="D1153" s="26">
        <f t="shared" si="18"/>
        <v>0</v>
      </c>
      <c r="E1153" s="26"/>
    </row>
    <row r="1154" ht="18.75" customHeight="1" spans="1:5">
      <c r="A1154" s="50" t="s">
        <v>967</v>
      </c>
      <c r="B1154" s="26"/>
      <c r="C1154" s="26"/>
      <c r="D1154" s="26">
        <f t="shared" si="18"/>
        <v>0</v>
      </c>
      <c r="E1154" s="26"/>
    </row>
    <row r="1155" ht="18.75" customHeight="1" spans="1:5">
      <c r="A1155" s="50" t="s">
        <v>968</v>
      </c>
      <c r="B1155" s="26"/>
      <c r="C1155" s="26"/>
      <c r="D1155" s="26">
        <f t="shared" si="18"/>
        <v>0</v>
      </c>
      <c r="E1155" s="26"/>
    </row>
    <row r="1156" ht="18.75" customHeight="1" spans="1:5">
      <c r="A1156" s="50" t="s">
        <v>969</v>
      </c>
      <c r="B1156" s="26"/>
      <c r="C1156" s="26"/>
      <c r="D1156" s="26">
        <f t="shared" si="18"/>
        <v>0</v>
      </c>
      <c r="E1156" s="26"/>
    </row>
    <row r="1157" ht="18.75" customHeight="1" spans="1:5">
      <c r="A1157" s="50" t="s">
        <v>970</v>
      </c>
      <c r="B1157" s="26"/>
      <c r="C1157" s="26"/>
      <c r="D1157" s="26">
        <f t="shared" ref="D1157:D1220" si="19">ROUND(IF(B1157=0,0,C1157/B1157*100),2)</f>
        <v>0</v>
      </c>
      <c r="E1157" s="26"/>
    </row>
    <row r="1158" ht="18.75" customHeight="1" spans="1:5">
      <c r="A1158" s="50" t="s">
        <v>971</v>
      </c>
      <c r="B1158" s="26"/>
      <c r="C1158" s="26"/>
      <c r="D1158" s="26">
        <f t="shared" si="19"/>
        <v>0</v>
      </c>
      <c r="E1158" s="26"/>
    </row>
    <row r="1159" ht="18.75" customHeight="1" spans="1:5">
      <c r="A1159" s="50" t="s">
        <v>972</v>
      </c>
      <c r="B1159" s="26"/>
      <c r="C1159" s="26"/>
      <c r="D1159" s="26">
        <f t="shared" si="19"/>
        <v>0</v>
      </c>
      <c r="E1159" s="26"/>
    </row>
    <row r="1160" ht="18.75" customHeight="1" spans="1:5">
      <c r="A1160" s="50" t="s">
        <v>973</v>
      </c>
      <c r="B1160" s="26"/>
      <c r="C1160" s="26"/>
      <c r="D1160" s="26">
        <f t="shared" si="19"/>
        <v>0</v>
      </c>
      <c r="E1160" s="26"/>
    </row>
    <row r="1161" ht="18.75" customHeight="1" spans="1:5">
      <c r="A1161" s="50" t="s">
        <v>974</v>
      </c>
      <c r="B1161" s="26"/>
      <c r="C1161" s="26"/>
      <c r="D1161" s="26">
        <f t="shared" si="19"/>
        <v>0</v>
      </c>
      <c r="E1161" s="26"/>
    </row>
    <row r="1162" ht="18.75" customHeight="1" spans="1:5">
      <c r="A1162" s="50" t="s">
        <v>975</v>
      </c>
      <c r="B1162" s="26"/>
      <c r="C1162" s="26"/>
      <c r="D1162" s="26">
        <f t="shared" si="19"/>
        <v>0</v>
      </c>
      <c r="E1162" s="26"/>
    </row>
    <row r="1163" ht="18.75" customHeight="1" spans="1:5">
      <c r="A1163" s="50" t="s">
        <v>976</v>
      </c>
      <c r="B1163" s="26"/>
      <c r="C1163" s="26"/>
      <c r="D1163" s="26">
        <f t="shared" si="19"/>
        <v>0</v>
      </c>
      <c r="E1163" s="26"/>
    </row>
    <row r="1164" ht="18.75" customHeight="1" spans="1:5">
      <c r="A1164" s="50" t="s">
        <v>977</v>
      </c>
      <c r="B1164" s="26">
        <f>B1165+B1174+B1178</f>
        <v>0</v>
      </c>
      <c r="C1164" s="26">
        <f>C1165+C1174+C1178</f>
        <v>0</v>
      </c>
      <c r="D1164" s="26">
        <f t="shared" si="19"/>
        <v>0</v>
      </c>
      <c r="E1164" s="26"/>
    </row>
    <row r="1165" ht="18.75" customHeight="1" spans="1:5">
      <c r="A1165" s="50" t="s">
        <v>978</v>
      </c>
      <c r="B1165" s="26">
        <f>SUM(B1166:B1173)</f>
        <v>0</v>
      </c>
      <c r="C1165" s="26">
        <f>SUM(C1166:C1173)</f>
        <v>0</v>
      </c>
      <c r="D1165" s="26">
        <f t="shared" si="19"/>
        <v>0</v>
      </c>
      <c r="E1165" s="26"/>
    </row>
    <row r="1166" ht="18.75" customHeight="1" spans="1:5">
      <c r="A1166" s="50" t="s">
        <v>979</v>
      </c>
      <c r="B1166" s="26"/>
      <c r="C1166" s="26"/>
      <c r="D1166" s="26">
        <f t="shared" si="19"/>
        <v>0</v>
      </c>
      <c r="E1166" s="26"/>
    </row>
    <row r="1167" ht="18.75" customHeight="1" spans="1:5">
      <c r="A1167" s="50" t="s">
        <v>980</v>
      </c>
      <c r="B1167" s="26"/>
      <c r="C1167" s="26"/>
      <c r="D1167" s="26">
        <f t="shared" si="19"/>
        <v>0</v>
      </c>
      <c r="E1167" s="26"/>
    </row>
    <row r="1168" ht="18.75" customHeight="1" spans="1:5">
      <c r="A1168" s="50" t="s">
        <v>981</v>
      </c>
      <c r="B1168" s="26"/>
      <c r="C1168" s="26"/>
      <c r="D1168" s="26">
        <f t="shared" si="19"/>
        <v>0</v>
      </c>
      <c r="E1168" s="26"/>
    </row>
    <row r="1169" ht="18.75" customHeight="1" spans="1:5">
      <c r="A1169" s="50" t="s">
        <v>982</v>
      </c>
      <c r="B1169" s="26"/>
      <c r="C1169" s="26"/>
      <c r="D1169" s="26">
        <f t="shared" si="19"/>
        <v>0</v>
      </c>
      <c r="E1169" s="26"/>
    </row>
    <row r="1170" ht="18.75" customHeight="1" spans="1:5">
      <c r="A1170" s="50" t="s">
        <v>983</v>
      </c>
      <c r="B1170" s="26"/>
      <c r="C1170" s="26"/>
      <c r="D1170" s="26">
        <f t="shared" si="19"/>
        <v>0</v>
      </c>
      <c r="E1170" s="26"/>
    </row>
    <row r="1171" ht="18.75" customHeight="1" spans="1:5">
      <c r="A1171" s="50" t="s">
        <v>984</v>
      </c>
      <c r="B1171" s="26"/>
      <c r="C1171" s="26"/>
      <c r="D1171" s="26">
        <f t="shared" si="19"/>
        <v>0</v>
      </c>
      <c r="E1171" s="26"/>
    </row>
    <row r="1172" ht="18.75" customHeight="1" spans="1:5">
      <c r="A1172" s="50" t="s">
        <v>985</v>
      </c>
      <c r="B1172" s="26"/>
      <c r="C1172" s="26"/>
      <c r="D1172" s="26">
        <f t="shared" si="19"/>
        <v>0</v>
      </c>
      <c r="E1172" s="26"/>
    </row>
    <row r="1173" ht="18.75" customHeight="1" spans="1:5">
      <c r="A1173" s="50" t="s">
        <v>986</v>
      </c>
      <c r="B1173" s="26"/>
      <c r="C1173" s="26"/>
      <c r="D1173" s="26">
        <f t="shared" si="19"/>
        <v>0</v>
      </c>
      <c r="E1173" s="26"/>
    </row>
    <row r="1174" ht="18.75" customHeight="1" spans="1:5">
      <c r="A1174" s="50" t="s">
        <v>987</v>
      </c>
      <c r="B1174" s="26">
        <f>SUM(B1175:B1177)</f>
        <v>0</v>
      </c>
      <c r="C1174" s="26">
        <f>SUM(C1175:C1177)</f>
        <v>0</v>
      </c>
      <c r="D1174" s="26">
        <f t="shared" si="19"/>
        <v>0</v>
      </c>
      <c r="E1174" s="26"/>
    </row>
    <row r="1175" ht="18.75" customHeight="1" spans="1:5">
      <c r="A1175" s="50" t="s">
        <v>988</v>
      </c>
      <c r="B1175" s="26"/>
      <c r="C1175" s="26"/>
      <c r="D1175" s="26">
        <f t="shared" si="19"/>
        <v>0</v>
      </c>
      <c r="E1175" s="26"/>
    </row>
    <row r="1176" ht="18.75" customHeight="1" spans="1:5">
      <c r="A1176" s="50" t="s">
        <v>989</v>
      </c>
      <c r="B1176" s="26"/>
      <c r="C1176" s="26"/>
      <c r="D1176" s="26">
        <f t="shared" si="19"/>
        <v>0</v>
      </c>
      <c r="E1176" s="26"/>
    </row>
    <row r="1177" ht="18.75" customHeight="1" spans="1:5">
      <c r="A1177" s="50" t="s">
        <v>990</v>
      </c>
      <c r="B1177" s="26"/>
      <c r="C1177" s="26"/>
      <c r="D1177" s="26">
        <f t="shared" si="19"/>
        <v>0</v>
      </c>
      <c r="E1177" s="26"/>
    </row>
    <row r="1178" ht="18.75" customHeight="1" spans="1:5">
      <c r="A1178" s="50" t="s">
        <v>991</v>
      </c>
      <c r="B1178" s="26">
        <f>SUM(B1179:B1181)</f>
        <v>0</v>
      </c>
      <c r="C1178" s="26">
        <f>SUM(C1179:C1181)</f>
        <v>0</v>
      </c>
      <c r="D1178" s="26">
        <f t="shared" si="19"/>
        <v>0</v>
      </c>
      <c r="E1178" s="26"/>
    </row>
    <row r="1179" ht="18.75" customHeight="1" spans="1:5">
      <c r="A1179" s="50" t="s">
        <v>992</v>
      </c>
      <c r="B1179" s="26"/>
      <c r="C1179" s="26"/>
      <c r="D1179" s="26">
        <f t="shared" si="19"/>
        <v>0</v>
      </c>
      <c r="E1179" s="26"/>
    </row>
    <row r="1180" ht="18.75" customHeight="1" spans="1:5">
      <c r="A1180" s="50" t="s">
        <v>993</v>
      </c>
      <c r="B1180" s="26"/>
      <c r="C1180" s="26"/>
      <c r="D1180" s="26">
        <f t="shared" si="19"/>
        <v>0</v>
      </c>
      <c r="E1180" s="26"/>
    </row>
    <row r="1181" ht="18.75" customHeight="1" spans="1:5">
      <c r="A1181" s="50" t="s">
        <v>994</v>
      </c>
      <c r="B1181" s="26"/>
      <c r="C1181" s="26"/>
      <c r="D1181" s="26">
        <f t="shared" si="19"/>
        <v>0</v>
      </c>
      <c r="E1181" s="26"/>
    </row>
    <row r="1182" ht="18.75" customHeight="1" spans="1:5">
      <c r="A1182" s="50" t="s">
        <v>995</v>
      </c>
      <c r="B1182" s="26">
        <f>B1183+B1198+B1212+B1217+B1223</f>
        <v>0</v>
      </c>
      <c r="C1182" s="26">
        <f>C1183+C1198+C1212+C1217+C1223</f>
        <v>0</v>
      </c>
      <c r="D1182" s="26">
        <f t="shared" si="19"/>
        <v>0</v>
      </c>
      <c r="E1182" s="26"/>
    </row>
    <row r="1183" ht="18.75" customHeight="1" spans="1:5">
      <c r="A1183" s="50" t="s">
        <v>996</v>
      </c>
      <c r="B1183" s="26">
        <f>SUM(B1184:B1197)</f>
        <v>0</v>
      </c>
      <c r="C1183" s="26">
        <f>SUM(C1184:C1197)</f>
        <v>0</v>
      </c>
      <c r="D1183" s="26">
        <f t="shared" si="19"/>
        <v>0</v>
      </c>
      <c r="E1183" s="26"/>
    </row>
    <row r="1184" ht="18.75" customHeight="1" spans="1:5">
      <c r="A1184" s="50" t="s">
        <v>671</v>
      </c>
      <c r="B1184" s="26"/>
      <c r="C1184" s="26"/>
      <c r="D1184" s="26">
        <f t="shared" si="19"/>
        <v>0</v>
      </c>
      <c r="E1184" s="26"/>
    </row>
    <row r="1185" ht="18.75" customHeight="1" spans="1:5">
      <c r="A1185" s="50" t="s">
        <v>672</v>
      </c>
      <c r="B1185" s="26"/>
      <c r="C1185" s="26"/>
      <c r="D1185" s="26">
        <f t="shared" si="19"/>
        <v>0</v>
      </c>
      <c r="E1185" s="26"/>
    </row>
    <row r="1186" ht="18.75" customHeight="1" spans="1:5">
      <c r="A1186" s="50" t="s">
        <v>673</v>
      </c>
      <c r="B1186" s="26"/>
      <c r="C1186" s="26"/>
      <c r="D1186" s="26">
        <f t="shared" si="19"/>
        <v>0</v>
      </c>
      <c r="E1186" s="26"/>
    </row>
    <row r="1187" ht="18.75" customHeight="1" spans="1:5">
      <c r="A1187" s="50" t="s">
        <v>997</v>
      </c>
      <c r="B1187" s="26"/>
      <c r="C1187" s="26"/>
      <c r="D1187" s="26">
        <f t="shared" si="19"/>
        <v>0</v>
      </c>
      <c r="E1187" s="26"/>
    </row>
    <row r="1188" ht="18.75" customHeight="1" spans="1:5">
      <c r="A1188" s="50" t="s">
        <v>998</v>
      </c>
      <c r="B1188" s="26"/>
      <c r="C1188" s="26"/>
      <c r="D1188" s="26">
        <f t="shared" si="19"/>
        <v>0</v>
      </c>
      <c r="E1188" s="26"/>
    </row>
    <row r="1189" ht="18.75" customHeight="1" spans="1:5">
      <c r="A1189" s="50" t="s">
        <v>999</v>
      </c>
      <c r="B1189" s="26"/>
      <c r="C1189" s="26"/>
      <c r="D1189" s="26">
        <f t="shared" si="19"/>
        <v>0</v>
      </c>
      <c r="E1189" s="26"/>
    </row>
    <row r="1190" ht="18.75" customHeight="1" spans="1:5">
      <c r="A1190" s="50" t="s">
        <v>1000</v>
      </c>
      <c r="B1190" s="26"/>
      <c r="C1190" s="26"/>
      <c r="D1190" s="26">
        <f t="shared" si="19"/>
        <v>0</v>
      </c>
      <c r="E1190" s="26"/>
    </row>
    <row r="1191" ht="18.75" customHeight="1" spans="1:5">
      <c r="A1191" s="50" t="s">
        <v>1001</v>
      </c>
      <c r="B1191" s="26"/>
      <c r="C1191" s="26"/>
      <c r="D1191" s="26">
        <f t="shared" si="19"/>
        <v>0</v>
      </c>
      <c r="E1191" s="26"/>
    </row>
    <row r="1192" ht="18.75" customHeight="1" spans="1:5">
      <c r="A1192" s="50" t="s">
        <v>1002</v>
      </c>
      <c r="B1192" s="26"/>
      <c r="C1192" s="26"/>
      <c r="D1192" s="26">
        <f t="shared" si="19"/>
        <v>0</v>
      </c>
      <c r="E1192" s="26"/>
    </row>
    <row r="1193" ht="18.75" customHeight="1" spans="1:5">
      <c r="A1193" s="50" t="s">
        <v>1003</v>
      </c>
      <c r="B1193" s="26"/>
      <c r="C1193" s="26"/>
      <c r="D1193" s="26">
        <f t="shared" si="19"/>
        <v>0</v>
      </c>
      <c r="E1193" s="26"/>
    </row>
    <row r="1194" ht="18.75" customHeight="1" spans="1:5">
      <c r="A1194" s="50" t="s">
        <v>1004</v>
      </c>
      <c r="B1194" s="26"/>
      <c r="C1194" s="26"/>
      <c r="D1194" s="26">
        <f t="shared" si="19"/>
        <v>0</v>
      </c>
      <c r="E1194" s="26"/>
    </row>
    <row r="1195" ht="18.75" customHeight="1" spans="1:5">
      <c r="A1195" s="50" t="s">
        <v>1005</v>
      </c>
      <c r="B1195" s="26"/>
      <c r="C1195" s="26"/>
      <c r="D1195" s="26">
        <f t="shared" si="19"/>
        <v>0</v>
      </c>
      <c r="E1195" s="26"/>
    </row>
    <row r="1196" ht="18.75" customHeight="1" spans="1:5">
      <c r="A1196" s="50" t="s">
        <v>690</v>
      </c>
      <c r="B1196" s="26"/>
      <c r="C1196" s="26"/>
      <c r="D1196" s="26">
        <f t="shared" si="19"/>
        <v>0</v>
      </c>
      <c r="E1196" s="26"/>
    </row>
    <row r="1197" ht="18.75" customHeight="1" spans="1:5">
      <c r="A1197" s="50" t="s">
        <v>1006</v>
      </c>
      <c r="B1197" s="26"/>
      <c r="C1197" s="26"/>
      <c r="D1197" s="26">
        <f t="shared" si="19"/>
        <v>0</v>
      </c>
      <c r="E1197" s="26"/>
    </row>
    <row r="1198" ht="18.75" customHeight="1" spans="1:5">
      <c r="A1198" s="50" t="s">
        <v>1007</v>
      </c>
      <c r="B1198" s="26">
        <f>SUM(B1199:B1211)</f>
        <v>0</v>
      </c>
      <c r="C1198" s="26">
        <f>SUM(C1199:C1211)</f>
        <v>0</v>
      </c>
      <c r="D1198" s="26">
        <f t="shared" si="19"/>
        <v>0</v>
      </c>
      <c r="E1198" s="26"/>
    </row>
    <row r="1199" ht="18.75" customHeight="1" spans="1:5">
      <c r="A1199" s="50" t="s">
        <v>671</v>
      </c>
      <c r="B1199" s="26"/>
      <c r="C1199" s="26"/>
      <c r="D1199" s="26">
        <f t="shared" si="19"/>
        <v>0</v>
      </c>
      <c r="E1199" s="26"/>
    </row>
    <row r="1200" ht="18.75" customHeight="1" spans="1:5">
      <c r="A1200" s="50" t="s">
        <v>672</v>
      </c>
      <c r="B1200" s="26"/>
      <c r="C1200" s="26"/>
      <c r="D1200" s="26">
        <f t="shared" si="19"/>
        <v>0</v>
      </c>
      <c r="E1200" s="26"/>
    </row>
    <row r="1201" ht="18.75" customHeight="1" spans="1:5">
      <c r="A1201" s="50" t="s">
        <v>673</v>
      </c>
      <c r="B1201" s="26"/>
      <c r="C1201" s="26"/>
      <c r="D1201" s="26">
        <f t="shared" si="19"/>
        <v>0</v>
      </c>
      <c r="E1201" s="26"/>
    </row>
    <row r="1202" ht="18.75" customHeight="1" spans="1:5">
      <c r="A1202" s="50" t="s">
        <v>1008</v>
      </c>
      <c r="B1202" s="26"/>
      <c r="C1202" s="26"/>
      <c r="D1202" s="26">
        <f t="shared" si="19"/>
        <v>0</v>
      </c>
      <c r="E1202" s="26"/>
    </row>
    <row r="1203" ht="18.75" customHeight="1" spans="1:5">
      <c r="A1203" s="50" t="s">
        <v>1009</v>
      </c>
      <c r="B1203" s="26"/>
      <c r="C1203" s="26"/>
      <c r="D1203" s="26">
        <f t="shared" si="19"/>
        <v>0</v>
      </c>
      <c r="E1203" s="26"/>
    </row>
    <row r="1204" ht="18.75" customHeight="1" spans="1:5">
      <c r="A1204" s="50" t="s">
        <v>1010</v>
      </c>
      <c r="B1204" s="26"/>
      <c r="C1204" s="26"/>
      <c r="D1204" s="26">
        <f t="shared" si="19"/>
        <v>0</v>
      </c>
      <c r="E1204" s="26"/>
    </row>
    <row r="1205" ht="18.75" customHeight="1" spans="1:5">
      <c r="A1205" s="50" t="s">
        <v>1011</v>
      </c>
      <c r="B1205" s="26"/>
      <c r="C1205" s="26"/>
      <c r="D1205" s="26">
        <f t="shared" si="19"/>
        <v>0</v>
      </c>
      <c r="E1205" s="26"/>
    </row>
    <row r="1206" ht="18.75" customHeight="1" spans="1:5">
      <c r="A1206" s="50" t="s">
        <v>1012</v>
      </c>
      <c r="B1206" s="26"/>
      <c r="C1206" s="26"/>
      <c r="D1206" s="26">
        <f t="shared" si="19"/>
        <v>0</v>
      </c>
      <c r="E1206" s="26"/>
    </row>
    <row r="1207" ht="18.75" customHeight="1" spans="1:5">
      <c r="A1207" s="50" t="s">
        <v>1013</v>
      </c>
      <c r="B1207" s="26"/>
      <c r="C1207" s="26"/>
      <c r="D1207" s="26">
        <f t="shared" si="19"/>
        <v>0</v>
      </c>
      <c r="E1207" s="26"/>
    </row>
    <row r="1208" ht="18.75" customHeight="1" spans="1:5">
      <c r="A1208" s="50" t="s">
        <v>1014</v>
      </c>
      <c r="B1208" s="26"/>
      <c r="C1208" s="26"/>
      <c r="D1208" s="26">
        <f t="shared" si="19"/>
        <v>0</v>
      </c>
      <c r="E1208" s="26"/>
    </row>
    <row r="1209" ht="18.75" customHeight="1" spans="1:5">
      <c r="A1209" s="50" t="s">
        <v>1015</v>
      </c>
      <c r="B1209" s="26"/>
      <c r="C1209" s="26"/>
      <c r="D1209" s="26">
        <f t="shared" si="19"/>
        <v>0</v>
      </c>
      <c r="E1209" s="26"/>
    </row>
    <row r="1210" ht="18.75" customHeight="1" spans="1:5">
      <c r="A1210" s="50" t="s">
        <v>690</v>
      </c>
      <c r="B1210" s="26"/>
      <c r="C1210" s="26"/>
      <c r="D1210" s="26">
        <f t="shared" si="19"/>
        <v>0</v>
      </c>
      <c r="E1210" s="26"/>
    </row>
    <row r="1211" ht="18.75" customHeight="1" spans="1:5">
      <c r="A1211" s="50" t="s">
        <v>1016</v>
      </c>
      <c r="B1211" s="26"/>
      <c r="C1211" s="26"/>
      <c r="D1211" s="26">
        <f t="shared" si="19"/>
        <v>0</v>
      </c>
      <c r="E1211" s="26"/>
    </row>
    <row r="1212" ht="18.75" customHeight="1" spans="1:5">
      <c r="A1212" s="50" t="s">
        <v>1017</v>
      </c>
      <c r="B1212" s="26">
        <f>SUM(B1213:B1216)</f>
        <v>0</v>
      </c>
      <c r="C1212" s="26">
        <f>SUM(C1213:C1216)</f>
        <v>0</v>
      </c>
      <c r="D1212" s="26">
        <f t="shared" si="19"/>
        <v>0</v>
      </c>
      <c r="E1212" s="26"/>
    </row>
    <row r="1213" ht="18.75" customHeight="1" spans="1:5">
      <c r="A1213" s="50" t="s">
        <v>1018</v>
      </c>
      <c r="B1213" s="26"/>
      <c r="C1213" s="26"/>
      <c r="D1213" s="26">
        <f t="shared" si="19"/>
        <v>0</v>
      </c>
      <c r="E1213" s="26"/>
    </row>
    <row r="1214" ht="18.75" customHeight="1" spans="1:5">
      <c r="A1214" s="50" t="s">
        <v>1019</v>
      </c>
      <c r="B1214" s="26"/>
      <c r="C1214" s="26"/>
      <c r="D1214" s="26">
        <f t="shared" si="19"/>
        <v>0</v>
      </c>
      <c r="E1214" s="26"/>
    </row>
    <row r="1215" ht="18.75" customHeight="1" spans="1:5">
      <c r="A1215" s="50" t="s">
        <v>1020</v>
      </c>
      <c r="B1215" s="26"/>
      <c r="C1215" s="26"/>
      <c r="D1215" s="26">
        <f t="shared" si="19"/>
        <v>0</v>
      </c>
      <c r="E1215" s="26"/>
    </row>
    <row r="1216" ht="18.75" customHeight="1" spans="1:5">
      <c r="A1216" s="50" t="s">
        <v>1021</v>
      </c>
      <c r="B1216" s="26"/>
      <c r="C1216" s="26"/>
      <c r="D1216" s="26">
        <f t="shared" si="19"/>
        <v>0</v>
      </c>
      <c r="E1216" s="26"/>
    </row>
    <row r="1217" ht="18.75" customHeight="1" spans="1:5">
      <c r="A1217" s="50" t="s">
        <v>1022</v>
      </c>
      <c r="B1217" s="26">
        <f>SUM(B1218:B1222)</f>
        <v>0</v>
      </c>
      <c r="C1217" s="26">
        <f>SUM(C1218:C1222)</f>
        <v>0</v>
      </c>
      <c r="D1217" s="26">
        <f t="shared" si="19"/>
        <v>0</v>
      </c>
      <c r="E1217" s="26"/>
    </row>
    <row r="1218" ht="18.75" customHeight="1" spans="1:5">
      <c r="A1218" s="50" t="s">
        <v>1023</v>
      </c>
      <c r="B1218" s="26"/>
      <c r="C1218" s="26"/>
      <c r="D1218" s="26">
        <f t="shared" si="19"/>
        <v>0</v>
      </c>
      <c r="E1218" s="26"/>
    </row>
    <row r="1219" ht="18.75" customHeight="1" spans="1:5">
      <c r="A1219" s="50" t="s">
        <v>1024</v>
      </c>
      <c r="B1219" s="26"/>
      <c r="C1219" s="26"/>
      <c r="D1219" s="26">
        <f t="shared" si="19"/>
        <v>0</v>
      </c>
      <c r="E1219" s="26"/>
    </row>
    <row r="1220" ht="18.75" customHeight="1" spans="1:5">
      <c r="A1220" s="50" t="s">
        <v>1025</v>
      </c>
      <c r="B1220" s="26"/>
      <c r="C1220" s="26"/>
      <c r="D1220" s="26">
        <f t="shared" si="19"/>
        <v>0</v>
      </c>
      <c r="E1220" s="26"/>
    </row>
    <row r="1221" ht="18.75" customHeight="1" spans="1:5">
      <c r="A1221" s="50" t="s">
        <v>1026</v>
      </c>
      <c r="B1221" s="26"/>
      <c r="C1221" s="26"/>
      <c r="D1221" s="26">
        <f t="shared" ref="D1221:D1243" si="20">ROUND(IF(B1221=0,0,C1221/B1221*100),2)</f>
        <v>0</v>
      </c>
      <c r="E1221" s="26"/>
    </row>
    <row r="1222" ht="18.75" customHeight="1" spans="1:5">
      <c r="A1222" s="50" t="s">
        <v>1027</v>
      </c>
      <c r="B1222" s="26"/>
      <c r="C1222" s="26"/>
      <c r="D1222" s="26">
        <f t="shared" si="20"/>
        <v>0</v>
      </c>
      <c r="E1222" s="26"/>
    </row>
    <row r="1223" ht="18.75" customHeight="1" spans="1:5">
      <c r="A1223" s="50" t="s">
        <v>1028</v>
      </c>
      <c r="B1223" s="26">
        <f>SUM(B1224:B1234)</f>
        <v>0</v>
      </c>
      <c r="C1223" s="26">
        <f>SUM(C1224:C1234)</f>
        <v>0</v>
      </c>
      <c r="D1223" s="26">
        <f t="shared" si="20"/>
        <v>0</v>
      </c>
      <c r="E1223" s="26"/>
    </row>
    <row r="1224" ht="18.75" customHeight="1" spans="1:5">
      <c r="A1224" s="50" t="s">
        <v>1029</v>
      </c>
      <c r="B1224" s="26"/>
      <c r="C1224" s="26"/>
      <c r="D1224" s="26">
        <f t="shared" si="20"/>
        <v>0</v>
      </c>
      <c r="E1224" s="26"/>
    </row>
    <row r="1225" ht="18.75" customHeight="1" spans="1:5">
      <c r="A1225" s="50" t="s">
        <v>1030</v>
      </c>
      <c r="B1225" s="26"/>
      <c r="C1225" s="26"/>
      <c r="D1225" s="26">
        <f t="shared" si="20"/>
        <v>0</v>
      </c>
      <c r="E1225" s="26"/>
    </row>
    <row r="1226" ht="18.75" customHeight="1" spans="1:5">
      <c r="A1226" s="50" t="s">
        <v>1031</v>
      </c>
      <c r="B1226" s="26"/>
      <c r="C1226" s="26"/>
      <c r="D1226" s="26">
        <f t="shared" si="20"/>
        <v>0</v>
      </c>
      <c r="E1226" s="26"/>
    </row>
    <row r="1227" ht="18.75" customHeight="1" spans="1:5">
      <c r="A1227" s="50" t="s">
        <v>1032</v>
      </c>
      <c r="B1227" s="26"/>
      <c r="C1227" s="26"/>
      <c r="D1227" s="26">
        <f t="shared" si="20"/>
        <v>0</v>
      </c>
      <c r="E1227" s="26"/>
    </row>
    <row r="1228" ht="18.75" customHeight="1" spans="1:5">
      <c r="A1228" s="50" t="s">
        <v>1033</v>
      </c>
      <c r="B1228" s="26"/>
      <c r="C1228" s="26"/>
      <c r="D1228" s="26">
        <f t="shared" si="20"/>
        <v>0</v>
      </c>
      <c r="E1228" s="26"/>
    </row>
    <row r="1229" ht="18.75" customHeight="1" spans="1:5">
      <c r="A1229" s="50" t="s">
        <v>1034</v>
      </c>
      <c r="B1229" s="26"/>
      <c r="C1229" s="26"/>
      <c r="D1229" s="26">
        <f t="shared" si="20"/>
        <v>0</v>
      </c>
      <c r="E1229" s="26"/>
    </row>
    <row r="1230" ht="18.75" customHeight="1" spans="1:5">
      <c r="A1230" s="50" t="s">
        <v>1035</v>
      </c>
      <c r="B1230" s="26"/>
      <c r="C1230" s="26"/>
      <c r="D1230" s="26">
        <f t="shared" si="20"/>
        <v>0</v>
      </c>
      <c r="E1230" s="26"/>
    </row>
    <row r="1231" ht="18.75" customHeight="1" spans="1:5">
      <c r="A1231" s="50" t="s">
        <v>1036</v>
      </c>
      <c r="B1231" s="26"/>
      <c r="C1231" s="26"/>
      <c r="D1231" s="26">
        <f t="shared" si="20"/>
        <v>0</v>
      </c>
      <c r="E1231" s="26"/>
    </row>
    <row r="1232" ht="18.75" customHeight="1" spans="1:5">
      <c r="A1232" s="50" t="s">
        <v>1037</v>
      </c>
      <c r="B1232" s="26"/>
      <c r="C1232" s="26"/>
      <c r="D1232" s="26">
        <f t="shared" si="20"/>
        <v>0</v>
      </c>
      <c r="E1232" s="26"/>
    </row>
    <row r="1233" ht="18.75" customHeight="1" spans="1:5">
      <c r="A1233" s="50" t="s">
        <v>1038</v>
      </c>
      <c r="B1233" s="26"/>
      <c r="C1233" s="26"/>
      <c r="D1233" s="26">
        <f t="shared" si="20"/>
        <v>0</v>
      </c>
      <c r="E1233" s="26"/>
    </row>
    <row r="1234" ht="18.75" customHeight="1" spans="1:5">
      <c r="A1234" s="50" t="s">
        <v>1039</v>
      </c>
      <c r="B1234" s="26"/>
      <c r="C1234" s="26"/>
      <c r="D1234" s="26">
        <f t="shared" si="20"/>
        <v>0</v>
      </c>
      <c r="E1234" s="26"/>
    </row>
    <row r="1235" ht="18.75" customHeight="1" spans="1:5">
      <c r="A1235" s="49" t="s">
        <v>1040</v>
      </c>
      <c r="B1235" s="26">
        <f>B1236+B1248+B1254+B1260+B1268+B1281+B1285+B1291</f>
        <v>940</v>
      </c>
      <c r="C1235" s="26">
        <f>C1236+C1248+C1254+C1260+C1268+C1281+C1285+C1291</f>
        <v>1096</v>
      </c>
      <c r="D1235" s="26">
        <f t="shared" si="20"/>
        <v>116.6</v>
      </c>
      <c r="E1235" s="26"/>
    </row>
    <row r="1236" ht="18.75" customHeight="1" spans="1:5">
      <c r="A1236" s="49" t="s">
        <v>1041</v>
      </c>
      <c r="B1236" s="26">
        <f>SUM(B1237:B1247)</f>
        <v>97</v>
      </c>
      <c r="C1236" s="26">
        <f>SUM(C1237:C1247)</f>
        <v>157</v>
      </c>
      <c r="D1236" s="26">
        <f t="shared" si="20"/>
        <v>161.86</v>
      </c>
      <c r="E1236" s="26"/>
    </row>
    <row r="1237" ht="18.75" customHeight="1" spans="1:5">
      <c r="A1237" s="49" t="s">
        <v>1042</v>
      </c>
      <c r="B1237" s="26">
        <v>74</v>
      </c>
      <c r="C1237" s="26"/>
      <c r="D1237" s="26">
        <f t="shared" si="20"/>
        <v>0</v>
      </c>
      <c r="E1237" s="26"/>
    </row>
    <row r="1238" ht="18.75" customHeight="1" spans="1:5">
      <c r="A1238" s="49" t="s">
        <v>1043</v>
      </c>
      <c r="B1238" s="26">
        <v>0</v>
      </c>
      <c r="C1238" s="26"/>
      <c r="D1238" s="26">
        <f t="shared" si="20"/>
        <v>0</v>
      </c>
      <c r="E1238" s="26"/>
    </row>
    <row r="1239" ht="18.75" customHeight="1" spans="1:5">
      <c r="A1239" s="49" t="s">
        <v>1044</v>
      </c>
      <c r="B1239" s="26">
        <v>0</v>
      </c>
      <c r="C1239" s="26"/>
      <c r="D1239" s="26">
        <f t="shared" si="20"/>
        <v>0</v>
      </c>
      <c r="E1239" s="26"/>
    </row>
    <row r="1240" ht="18.75" customHeight="1" spans="1:5">
      <c r="A1240" s="49" t="s">
        <v>1045</v>
      </c>
      <c r="B1240" s="26">
        <v>0</v>
      </c>
      <c r="C1240" s="26"/>
      <c r="D1240" s="26">
        <f t="shared" si="20"/>
        <v>0</v>
      </c>
      <c r="E1240" s="26"/>
    </row>
    <row r="1241" ht="18.75" customHeight="1" spans="1:5">
      <c r="A1241" s="49" t="s">
        <v>1046</v>
      </c>
      <c r="B1241" s="26">
        <v>0</v>
      </c>
      <c r="C1241" s="26"/>
      <c r="D1241" s="26">
        <f t="shared" si="20"/>
        <v>0</v>
      </c>
      <c r="E1241" s="26"/>
    </row>
    <row r="1242" ht="18.75" customHeight="1" spans="1:5">
      <c r="A1242" s="49" t="s">
        <v>1047</v>
      </c>
      <c r="B1242" s="26">
        <v>0</v>
      </c>
      <c r="C1242" s="26">
        <v>157</v>
      </c>
      <c r="D1242" s="26">
        <f t="shared" si="20"/>
        <v>0</v>
      </c>
      <c r="E1242" s="26"/>
    </row>
    <row r="1243" ht="18.75" customHeight="1" spans="1:5">
      <c r="A1243" s="49" t="s">
        <v>1048</v>
      </c>
      <c r="B1243" s="26">
        <v>0</v>
      </c>
      <c r="C1243" s="26"/>
      <c r="D1243" s="26">
        <f t="shared" si="20"/>
        <v>0</v>
      </c>
      <c r="E1243" s="26"/>
    </row>
    <row r="1244" ht="18.75" customHeight="1" spans="1:5">
      <c r="A1244" s="49" t="s">
        <v>1049</v>
      </c>
      <c r="B1244" s="22"/>
      <c r="C1244" s="26"/>
      <c r="D1244" s="26">
        <f>ROUND(IF(B1247=0,0,C1244/B1247*100),2)</f>
        <v>0</v>
      </c>
      <c r="E1244" s="26"/>
    </row>
    <row r="1245" ht="18.75" customHeight="1" spans="1:5">
      <c r="A1245" s="49" t="s">
        <v>1050</v>
      </c>
      <c r="B1245" s="26"/>
      <c r="C1245" s="26"/>
      <c r="D1245" s="26">
        <f t="shared" ref="D1245:D1306" si="21">ROUND(IF(B1245=0,0,C1245/B1245*100),2)</f>
        <v>0</v>
      </c>
      <c r="E1245" s="26"/>
    </row>
    <row r="1246" ht="18.75" customHeight="1" spans="1:5">
      <c r="A1246" s="49" t="s">
        <v>1051</v>
      </c>
      <c r="B1246" s="26"/>
      <c r="C1246" s="26"/>
      <c r="D1246" s="26">
        <f t="shared" si="21"/>
        <v>0</v>
      </c>
      <c r="E1246" s="26"/>
    </row>
    <row r="1247" ht="18.75" customHeight="1" spans="1:5">
      <c r="A1247" s="49" t="s">
        <v>1052</v>
      </c>
      <c r="B1247" s="26">
        <v>23</v>
      </c>
      <c r="C1247" s="26"/>
      <c r="D1247" s="26" t="e">
        <f>ROUND(IF(#REF!=0,0,C1247/#REF!*100),2)</f>
        <v>#REF!</v>
      </c>
      <c r="E1247" s="26"/>
    </row>
    <row r="1248" ht="18.75" customHeight="1" spans="1:5">
      <c r="A1248" s="49" t="s">
        <v>1053</v>
      </c>
      <c r="B1248" s="26">
        <f>SUM(B1249:B1253)</f>
        <v>843</v>
      </c>
      <c r="C1248" s="26">
        <f>SUM(C1249:C1253)</f>
        <v>939</v>
      </c>
      <c r="D1248" s="26">
        <f t="shared" si="21"/>
        <v>111.39</v>
      </c>
      <c r="E1248" s="26"/>
    </row>
    <row r="1249" ht="18.75" customHeight="1" spans="1:5">
      <c r="A1249" s="49" t="s">
        <v>1042</v>
      </c>
      <c r="B1249" s="26"/>
      <c r="C1249" s="26"/>
      <c r="D1249" s="26">
        <f t="shared" si="21"/>
        <v>0</v>
      </c>
      <c r="E1249" s="26"/>
    </row>
    <row r="1250" ht="18.75" customHeight="1" spans="1:5">
      <c r="A1250" s="49" t="s">
        <v>1054</v>
      </c>
      <c r="B1250" s="26"/>
      <c r="C1250" s="26"/>
      <c r="D1250" s="26">
        <f t="shared" si="21"/>
        <v>0</v>
      </c>
      <c r="E1250" s="26"/>
    </row>
    <row r="1251" ht="18.75" customHeight="1" spans="1:5">
      <c r="A1251" s="49" t="s">
        <v>1044</v>
      </c>
      <c r="B1251" s="26"/>
      <c r="C1251" s="26"/>
      <c r="D1251" s="26">
        <f t="shared" si="21"/>
        <v>0</v>
      </c>
      <c r="E1251" s="26"/>
    </row>
    <row r="1252" ht="18.75" customHeight="1" spans="1:5">
      <c r="A1252" s="49" t="s">
        <v>1055</v>
      </c>
      <c r="B1252" s="26">
        <v>843</v>
      </c>
      <c r="C1252" s="26"/>
      <c r="D1252" s="26">
        <f t="shared" si="21"/>
        <v>0</v>
      </c>
      <c r="E1252" s="26"/>
    </row>
    <row r="1253" ht="18.75" customHeight="1" spans="1:5">
      <c r="A1253" s="49" t="s">
        <v>1056</v>
      </c>
      <c r="B1253" s="26"/>
      <c r="C1253" s="26">
        <v>939</v>
      </c>
      <c r="D1253" s="26">
        <f t="shared" si="21"/>
        <v>0</v>
      </c>
      <c r="E1253" s="26"/>
    </row>
    <row r="1254" ht="18.75" customHeight="1" spans="1:5">
      <c r="A1254" s="49" t="s">
        <v>1057</v>
      </c>
      <c r="B1254" s="26">
        <f>SUM(B1255:B1259)</f>
        <v>0</v>
      </c>
      <c r="C1254" s="26">
        <f>SUM(C1255:C1259)</f>
        <v>0</v>
      </c>
      <c r="D1254" s="26">
        <f t="shared" si="21"/>
        <v>0</v>
      </c>
      <c r="E1254" s="26"/>
    </row>
    <row r="1255" ht="18.75" customHeight="1" spans="1:5">
      <c r="A1255" s="49" t="s">
        <v>1042</v>
      </c>
      <c r="B1255" s="26"/>
      <c r="C1255" s="26"/>
      <c r="D1255" s="26">
        <f t="shared" si="21"/>
        <v>0</v>
      </c>
      <c r="E1255" s="26"/>
    </row>
    <row r="1256" ht="18.75" customHeight="1" spans="1:5">
      <c r="A1256" s="49" t="s">
        <v>1043</v>
      </c>
      <c r="B1256" s="26"/>
      <c r="C1256" s="26"/>
      <c r="D1256" s="26">
        <f t="shared" si="21"/>
        <v>0</v>
      </c>
      <c r="E1256" s="26"/>
    </row>
    <row r="1257" ht="18.75" customHeight="1" spans="1:5">
      <c r="A1257" s="49" t="s">
        <v>1044</v>
      </c>
      <c r="B1257" s="26"/>
      <c r="C1257" s="26"/>
      <c r="D1257" s="26">
        <f t="shared" si="21"/>
        <v>0</v>
      </c>
      <c r="E1257" s="26"/>
    </row>
    <row r="1258" ht="18.75" customHeight="1" spans="1:5">
      <c r="A1258" s="49" t="s">
        <v>1058</v>
      </c>
      <c r="B1258" s="26"/>
      <c r="C1258" s="26"/>
      <c r="D1258" s="26">
        <f t="shared" si="21"/>
        <v>0</v>
      </c>
      <c r="E1258" s="26"/>
    </row>
    <row r="1259" ht="18.75" customHeight="1" spans="1:5">
      <c r="A1259" s="49" t="s">
        <v>1059</v>
      </c>
      <c r="B1259" s="26"/>
      <c r="C1259" s="26"/>
      <c r="D1259" s="26">
        <f t="shared" si="21"/>
        <v>0</v>
      </c>
      <c r="E1259" s="26"/>
    </row>
    <row r="1260" ht="18.75" customHeight="1" spans="1:5">
      <c r="A1260" s="49" t="s">
        <v>1060</v>
      </c>
      <c r="B1260" s="26">
        <f>SUM(B1261:B1267)</f>
        <v>0</v>
      </c>
      <c r="C1260" s="26">
        <f>SUM(C1261:C1267)</f>
        <v>0</v>
      </c>
      <c r="D1260" s="26">
        <f t="shared" si="21"/>
        <v>0</v>
      </c>
      <c r="E1260" s="26"/>
    </row>
    <row r="1261" ht="18.75" customHeight="1" spans="1:5">
      <c r="A1261" s="49" t="s">
        <v>1042</v>
      </c>
      <c r="B1261" s="26"/>
      <c r="C1261" s="26"/>
      <c r="D1261" s="26">
        <f t="shared" si="21"/>
        <v>0</v>
      </c>
      <c r="E1261" s="26"/>
    </row>
    <row r="1262" ht="18.75" customHeight="1" spans="1:5">
      <c r="A1262" s="49" t="s">
        <v>1043</v>
      </c>
      <c r="B1262" s="26"/>
      <c r="C1262" s="26"/>
      <c r="D1262" s="26">
        <f t="shared" si="21"/>
        <v>0</v>
      </c>
      <c r="E1262" s="26"/>
    </row>
    <row r="1263" ht="18.75" customHeight="1" spans="1:5">
      <c r="A1263" s="49" t="s">
        <v>1044</v>
      </c>
      <c r="B1263" s="26"/>
      <c r="C1263" s="26"/>
      <c r="D1263" s="26">
        <f t="shared" si="21"/>
        <v>0</v>
      </c>
      <c r="E1263" s="26"/>
    </row>
    <row r="1264" ht="18.75" customHeight="1" spans="1:5">
      <c r="A1264" s="49" t="s">
        <v>1061</v>
      </c>
      <c r="B1264" s="26"/>
      <c r="C1264" s="26"/>
      <c r="D1264" s="26">
        <f t="shared" si="21"/>
        <v>0</v>
      </c>
      <c r="E1264" s="26"/>
    </row>
    <row r="1265" ht="18.75" customHeight="1" spans="1:5">
      <c r="A1265" s="49" t="s">
        <v>1062</v>
      </c>
      <c r="B1265" s="26"/>
      <c r="C1265" s="26"/>
      <c r="D1265" s="26">
        <f t="shared" si="21"/>
        <v>0</v>
      </c>
      <c r="E1265" s="26"/>
    </row>
    <row r="1266" ht="18.75" customHeight="1" spans="1:5">
      <c r="A1266" s="49" t="s">
        <v>1051</v>
      </c>
      <c r="B1266" s="26"/>
      <c r="C1266" s="26"/>
      <c r="D1266" s="26">
        <f t="shared" si="21"/>
        <v>0</v>
      </c>
      <c r="E1266" s="26"/>
    </row>
    <row r="1267" ht="18.75" customHeight="1" spans="1:5">
      <c r="A1267" s="49" t="s">
        <v>1063</v>
      </c>
      <c r="B1267" s="26"/>
      <c r="C1267" s="26"/>
      <c r="D1267" s="26">
        <f t="shared" si="21"/>
        <v>0</v>
      </c>
      <c r="E1267" s="26"/>
    </row>
    <row r="1268" ht="18.75" customHeight="1" spans="1:5">
      <c r="A1268" s="49" t="s">
        <v>1064</v>
      </c>
      <c r="B1268" s="26">
        <f>SUM(B1269:B1280)</f>
        <v>0</v>
      </c>
      <c r="C1268" s="26">
        <f>SUM(C1269:C1280)</f>
        <v>0</v>
      </c>
      <c r="D1268" s="26">
        <f t="shared" si="21"/>
        <v>0</v>
      </c>
      <c r="E1268" s="26"/>
    </row>
    <row r="1269" ht="18.75" customHeight="1" spans="1:5">
      <c r="A1269" s="49" t="s">
        <v>1042</v>
      </c>
      <c r="B1269" s="26"/>
      <c r="C1269" s="26"/>
      <c r="D1269" s="26">
        <f t="shared" si="21"/>
        <v>0</v>
      </c>
      <c r="E1269" s="26"/>
    </row>
    <row r="1270" ht="18.75" customHeight="1" spans="1:5">
      <c r="A1270" s="49" t="s">
        <v>1043</v>
      </c>
      <c r="B1270" s="26"/>
      <c r="C1270" s="26"/>
      <c r="D1270" s="26">
        <f t="shared" si="21"/>
        <v>0</v>
      </c>
      <c r="E1270" s="26"/>
    </row>
    <row r="1271" ht="18.75" customHeight="1" spans="1:5">
      <c r="A1271" s="49" t="s">
        <v>1044</v>
      </c>
      <c r="B1271" s="26"/>
      <c r="C1271" s="26"/>
      <c r="D1271" s="26">
        <f t="shared" si="21"/>
        <v>0</v>
      </c>
      <c r="E1271" s="26"/>
    </row>
    <row r="1272" ht="18.75" customHeight="1" spans="1:5">
      <c r="A1272" s="49" t="s">
        <v>1065</v>
      </c>
      <c r="B1272" s="26"/>
      <c r="C1272" s="26"/>
      <c r="D1272" s="26">
        <f t="shared" si="21"/>
        <v>0</v>
      </c>
      <c r="E1272" s="26"/>
    </row>
    <row r="1273" ht="18.75" customHeight="1" spans="1:5">
      <c r="A1273" s="49" t="s">
        <v>1066</v>
      </c>
      <c r="B1273" s="26"/>
      <c r="C1273" s="26"/>
      <c r="D1273" s="26">
        <f t="shared" si="21"/>
        <v>0</v>
      </c>
      <c r="E1273" s="26"/>
    </row>
    <row r="1274" ht="18.75" customHeight="1" spans="1:5">
      <c r="A1274" s="49" t="s">
        <v>1067</v>
      </c>
      <c r="B1274" s="26"/>
      <c r="C1274" s="26"/>
      <c r="D1274" s="26">
        <f t="shared" si="21"/>
        <v>0</v>
      </c>
      <c r="E1274" s="26"/>
    </row>
    <row r="1275" ht="18.75" customHeight="1" spans="1:5">
      <c r="A1275" s="49" t="s">
        <v>1068</v>
      </c>
      <c r="B1275" s="26"/>
      <c r="C1275" s="26"/>
      <c r="D1275" s="26">
        <f t="shared" si="21"/>
        <v>0</v>
      </c>
      <c r="E1275" s="26"/>
    </row>
    <row r="1276" ht="18.75" customHeight="1" spans="1:5">
      <c r="A1276" s="49" t="s">
        <v>1069</v>
      </c>
      <c r="B1276" s="26"/>
      <c r="C1276" s="26"/>
      <c r="D1276" s="26">
        <f t="shared" si="21"/>
        <v>0</v>
      </c>
      <c r="E1276" s="26"/>
    </row>
    <row r="1277" ht="18.75" customHeight="1" spans="1:5">
      <c r="A1277" s="49" t="s">
        <v>1070</v>
      </c>
      <c r="B1277" s="26"/>
      <c r="C1277" s="26"/>
      <c r="D1277" s="26">
        <f t="shared" si="21"/>
        <v>0</v>
      </c>
      <c r="E1277" s="26"/>
    </row>
    <row r="1278" ht="18.75" customHeight="1" spans="1:5">
      <c r="A1278" s="49" t="s">
        <v>1071</v>
      </c>
      <c r="B1278" s="26"/>
      <c r="C1278" s="26"/>
      <c r="D1278" s="26">
        <f t="shared" si="21"/>
        <v>0</v>
      </c>
      <c r="E1278" s="26"/>
    </row>
    <row r="1279" ht="18.75" customHeight="1" spans="1:5">
      <c r="A1279" s="49" t="s">
        <v>1072</v>
      </c>
      <c r="B1279" s="26"/>
      <c r="C1279" s="26"/>
      <c r="D1279" s="26">
        <f t="shared" si="21"/>
        <v>0</v>
      </c>
      <c r="E1279" s="26"/>
    </row>
    <row r="1280" ht="18.75" customHeight="1" spans="1:5">
      <c r="A1280" s="49" t="s">
        <v>1073</v>
      </c>
      <c r="B1280" s="26"/>
      <c r="C1280" s="26"/>
      <c r="D1280" s="26">
        <f t="shared" si="21"/>
        <v>0</v>
      </c>
      <c r="E1280" s="26"/>
    </row>
    <row r="1281" ht="18.75" customHeight="1" spans="1:5">
      <c r="A1281" s="49" t="s">
        <v>1074</v>
      </c>
      <c r="B1281" s="26">
        <f>SUM(B1282:B1284)</f>
        <v>0</v>
      </c>
      <c r="C1281" s="26">
        <f>SUM(C1282:C1284)</f>
        <v>0</v>
      </c>
      <c r="D1281" s="26">
        <f t="shared" si="21"/>
        <v>0</v>
      </c>
      <c r="E1281" s="26"/>
    </row>
    <row r="1282" ht="18.75" customHeight="1" spans="1:5">
      <c r="A1282" s="49" t="s">
        <v>1075</v>
      </c>
      <c r="B1282" s="26"/>
      <c r="C1282" s="26"/>
      <c r="D1282" s="26">
        <f t="shared" si="21"/>
        <v>0</v>
      </c>
      <c r="E1282" s="26"/>
    </row>
    <row r="1283" ht="18.75" customHeight="1" spans="1:5">
      <c r="A1283" s="49" t="s">
        <v>1076</v>
      </c>
      <c r="B1283" s="26"/>
      <c r="C1283" s="26"/>
      <c r="D1283" s="26">
        <f t="shared" si="21"/>
        <v>0</v>
      </c>
      <c r="E1283" s="26"/>
    </row>
    <row r="1284" ht="18.75" customHeight="1" spans="1:5">
      <c r="A1284" s="49" t="s">
        <v>1077</v>
      </c>
      <c r="B1284" s="26"/>
      <c r="C1284" s="26"/>
      <c r="D1284" s="26">
        <f t="shared" si="21"/>
        <v>0</v>
      </c>
      <c r="E1284" s="26"/>
    </row>
    <row r="1285" ht="18.75" customHeight="1" spans="1:5">
      <c r="A1285" s="49" t="s">
        <v>1078</v>
      </c>
      <c r="B1285" s="26">
        <f>SUM(B1286:B1290)</f>
        <v>0</v>
      </c>
      <c r="C1285" s="26">
        <f>SUM(C1286:C1290)</f>
        <v>0</v>
      </c>
      <c r="D1285" s="26">
        <f t="shared" si="21"/>
        <v>0</v>
      </c>
      <c r="E1285" s="26"/>
    </row>
    <row r="1286" ht="18.75" customHeight="1" spans="1:5">
      <c r="A1286" s="49" t="s">
        <v>1079</v>
      </c>
      <c r="B1286" s="26"/>
      <c r="C1286" s="26"/>
      <c r="D1286" s="26">
        <f t="shared" si="21"/>
        <v>0</v>
      </c>
      <c r="E1286" s="26"/>
    </row>
    <row r="1287" ht="18.75" customHeight="1" spans="1:5">
      <c r="A1287" s="49" t="s">
        <v>1080</v>
      </c>
      <c r="B1287" s="26"/>
      <c r="C1287" s="26"/>
      <c r="D1287" s="26">
        <f t="shared" si="21"/>
        <v>0</v>
      </c>
      <c r="E1287" s="26"/>
    </row>
    <row r="1288" ht="18.75" customHeight="1" spans="1:5">
      <c r="A1288" s="49" t="s">
        <v>1081</v>
      </c>
      <c r="B1288" s="26"/>
      <c r="C1288" s="26"/>
      <c r="D1288" s="26">
        <f t="shared" si="21"/>
        <v>0</v>
      </c>
      <c r="E1288" s="26"/>
    </row>
    <row r="1289" ht="18.75" customHeight="1" spans="1:5">
      <c r="A1289" s="49" t="s">
        <v>1082</v>
      </c>
      <c r="B1289" s="26"/>
      <c r="C1289" s="26"/>
      <c r="D1289" s="26">
        <f t="shared" si="21"/>
        <v>0</v>
      </c>
      <c r="E1289" s="26"/>
    </row>
    <row r="1290" ht="18.75" customHeight="1" spans="1:5">
      <c r="A1290" s="49" t="s">
        <v>1083</v>
      </c>
      <c r="B1290" s="26"/>
      <c r="C1290" s="26"/>
      <c r="D1290" s="26">
        <f t="shared" si="21"/>
        <v>0</v>
      </c>
      <c r="E1290" s="26"/>
    </row>
    <row r="1291" ht="18.75" customHeight="1" spans="1:5">
      <c r="A1291" s="49" t="s">
        <v>1084</v>
      </c>
      <c r="B1291" s="26"/>
      <c r="C1291" s="26"/>
      <c r="D1291" s="26">
        <f t="shared" si="21"/>
        <v>0</v>
      </c>
      <c r="E1291" s="26"/>
    </row>
    <row r="1292" ht="18.75" customHeight="1" spans="1:5">
      <c r="A1292" s="50" t="s">
        <v>1085</v>
      </c>
      <c r="B1292" s="26"/>
      <c r="C1292" s="26"/>
      <c r="D1292" s="26">
        <f t="shared" si="21"/>
        <v>0</v>
      </c>
      <c r="E1292" s="26"/>
    </row>
    <row r="1293" ht="18.75" customHeight="1" spans="1:5">
      <c r="A1293" s="50" t="s">
        <v>1086</v>
      </c>
      <c r="B1293" s="26">
        <f>B1294</f>
        <v>1685</v>
      </c>
      <c r="C1293" s="26">
        <f>C1294</f>
        <v>2244</v>
      </c>
      <c r="D1293" s="26">
        <f t="shared" si="21"/>
        <v>133.18</v>
      </c>
      <c r="E1293" s="26"/>
    </row>
    <row r="1294" ht="18.75" customHeight="1" spans="1:5">
      <c r="A1294" s="50" t="s">
        <v>1087</v>
      </c>
      <c r="B1294" s="26">
        <f>SUM(B1295:B1298)</f>
        <v>1685</v>
      </c>
      <c r="C1294" s="26">
        <f>SUM(C1295:C1298)</f>
        <v>2244</v>
      </c>
      <c r="D1294" s="26">
        <f t="shared" si="21"/>
        <v>133.18</v>
      </c>
      <c r="E1294" s="26"/>
    </row>
    <row r="1295" ht="18.75" customHeight="1" spans="1:5">
      <c r="A1295" s="50" t="s">
        <v>1088</v>
      </c>
      <c r="B1295" s="26">
        <v>1666</v>
      </c>
      <c r="C1295" s="26">
        <v>2244</v>
      </c>
      <c r="D1295" s="26">
        <f t="shared" si="21"/>
        <v>134.69</v>
      </c>
      <c r="E1295" s="26"/>
    </row>
    <row r="1296" ht="18.75" customHeight="1" spans="1:5">
      <c r="A1296" s="50" t="s">
        <v>1089</v>
      </c>
      <c r="B1296" s="26"/>
      <c r="C1296" s="26"/>
      <c r="D1296" s="26">
        <f t="shared" si="21"/>
        <v>0</v>
      </c>
      <c r="E1296" s="26"/>
    </row>
    <row r="1297" ht="18.75" customHeight="1" spans="1:5">
      <c r="A1297" s="50" t="s">
        <v>1090</v>
      </c>
      <c r="B1297" s="26"/>
      <c r="C1297" s="26"/>
      <c r="D1297" s="26">
        <f t="shared" si="21"/>
        <v>0</v>
      </c>
      <c r="E1297" s="26"/>
    </row>
    <row r="1298" ht="18.75" customHeight="1" spans="1:5">
      <c r="A1298" s="50" t="s">
        <v>1091</v>
      </c>
      <c r="B1298" s="26">
        <v>19</v>
      </c>
      <c r="C1298" s="26"/>
      <c r="D1298" s="26">
        <f t="shared" si="21"/>
        <v>0</v>
      </c>
      <c r="E1298" s="26"/>
    </row>
    <row r="1299" ht="18.75" customHeight="1" spans="1:5">
      <c r="A1299" s="26" t="s">
        <v>1092</v>
      </c>
      <c r="B1299" s="26">
        <f>B1300</f>
        <v>22</v>
      </c>
      <c r="C1299" s="26">
        <f>C1300</f>
        <v>16</v>
      </c>
      <c r="D1299" s="26">
        <f t="shared" si="21"/>
        <v>72.73</v>
      </c>
      <c r="E1299" s="26"/>
    </row>
    <row r="1300" ht="18.75" customHeight="1" spans="1:5">
      <c r="A1300" s="26" t="s">
        <v>1093</v>
      </c>
      <c r="B1300" s="40">
        <v>22</v>
      </c>
      <c r="C1300" s="40">
        <v>16</v>
      </c>
      <c r="D1300" s="26">
        <f t="shared" si="21"/>
        <v>72.73</v>
      </c>
      <c r="E1300" s="40"/>
    </row>
    <row r="1301" ht="18.75" customHeight="1" spans="1:5">
      <c r="A1301" s="26" t="s">
        <v>1094</v>
      </c>
      <c r="B1301" s="52">
        <f>B1302+B1303</f>
        <v>300</v>
      </c>
      <c r="C1301" s="52">
        <f>C1302+C1303</f>
        <v>1805</v>
      </c>
      <c r="D1301" s="26">
        <f t="shared" si="21"/>
        <v>601.67</v>
      </c>
      <c r="E1301" s="52"/>
    </row>
    <row r="1302" ht="18.75" customHeight="1" spans="1:5">
      <c r="A1302" s="26" t="s">
        <v>1095</v>
      </c>
      <c r="B1302" s="52"/>
      <c r="C1302" s="52"/>
      <c r="D1302" s="26">
        <f t="shared" si="21"/>
        <v>0</v>
      </c>
      <c r="E1302" s="52"/>
    </row>
    <row r="1303" ht="18.75" customHeight="1" spans="1:5">
      <c r="A1303" s="26" t="s">
        <v>1096</v>
      </c>
      <c r="B1303" s="52">
        <v>300</v>
      </c>
      <c r="C1303" s="53">
        <f>1800+5</f>
        <v>1805</v>
      </c>
      <c r="D1303" s="26">
        <f t="shared" si="21"/>
        <v>601.67</v>
      </c>
      <c r="E1303" s="52"/>
    </row>
    <row r="1304" ht="18.75" customHeight="1" spans="1:5">
      <c r="A1304" s="26"/>
      <c r="B1304" s="52"/>
      <c r="C1304" s="52"/>
      <c r="D1304" s="26">
        <f t="shared" si="21"/>
        <v>0</v>
      </c>
      <c r="E1304" s="52"/>
    </row>
    <row r="1305" ht="18.75" customHeight="1" spans="1:5">
      <c r="A1305" s="26"/>
      <c r="B1305" s="52"/>
      <c r="C1305" s="52"/>
      <c r="D1305" s="26">
        <f t="shared" si="21"/>
        <v>0</v>
      </c>
      <c r="E1305" s="52"/>
    </row>
    <row r="1306" ht="18.75" customHeight="1" spans="1:5">
      <c r="A1306" s="30" t="s">
        <v>1097</v>
      </c>
      <c r="B1306" s="54">
        <f>B4+B250+B253+B265+B354+B408+B464+B520+B637+B708+B781+B800+B925+B989+B1055+B1075+B1090+B1100+B1164+B1182+B1235+B1292+B1293+B1299+B1301</f>
        <v>81983</v>
      </c>
      <c r="C1306" s="54">
        <f>C4+C250+C253+C265+C354+C408+C464+C520+C637+C708+C781+C800+C925+C989+C1055+C1075+C1090+C1100+C1164+C1182+C1235+C1292+C1293+C1299+C1301</f>
        <v>86219</v>
      </c>
      <c r="D1306" s="26">
        <f t="shared" si="21"/>
        <v>105.17</v>
      </c>
      <c r="E1306" s="52"/>
    </row>
  </sheetData>
  <autoFilter ref="A3:H1306">
    <extLst/>
  </autoFilter>
  <mergeCells count="1">
    <mergeCell ref="A1:E1"/>
  </mergeCells>
  <printOptions horizontalCentered="1"/>
  <pageMargins left="0.313888888888889" right="0.313888888888889" top="0.354166666666667" bottom="0.354166666666667" header="0.313888888888889" footer="0.313888888888889"/>
  <pageSetup paperSize="9" scale="80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41"/>
  <sheetViews>
    <sheetView showGridLines="0" showZeros="0" workbookViewId="0">
      <pane xSplit="1" ySplit="4" topLeftCell="B20" activePane="bottomRight" state="frozen"/>
      <selection/>
      <selection pane="topRight"/>
      <selection pane="bottomLeft"/>
      <selection pane="bottomRight" activeCell="B8" sqref="B8"/>
    </sheetView>
  </sheetViews>
  <sheetFormatPr defaultColWidth="9" defaultRowHeight="15.6"/>
  <cols>
    <col min="1" max="1" width="24.6" style="20" customWidth="1"/>
    <col min="2" max="17" width="7.4" style="20" customWidth="1"/>
    <col min="18" max="16384" width="9" style="20"/>
  </cols>
  <sheetData>
    <row r="1" spans="1:18">
      <c r="A1" s="21" t="s">
        <v>1098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</row>
    <row r="2" s="18" customFormat="1" ht="21" customHeight="1" spans="1:18">
      <c r="A2" s="23" t="s">
        <v>1099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31"/>
      <c r="O2" s="31"/>
      <c r="P2" s="31"/>
      <c r="Q2" s="31"/>
      <c r="R2" s="22"/>
    </row>
    <row r="3" s="18" customFormat="1" ht="20.25" customHeight="1" spans="1:18">
      <c r="A3" s="21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32" t="s">
        <v>1100</v>
      </c>
      <c r="R3" s="22"/>
    </row>
    <row r="4" s="19" customFormat="1" ht="69.75" customHeight="1" spans="1:18">
      <c r="A4" s="24" t="s">
        <v>87</v>
      </c>
      <c r="B4" s="24" t="s">
        <v>1101</v>
      </c>
      <c r="C4" s="25" t="s">
        <v>1102</v>
      </c>
      <c r="D4" s="25" t="s">
        <v>1103</v>
      </c>
      <c r="E4" s="25" t="s">
        <v>1104</v>
      </c>
      <c r="F4" s="25" t="s">
        <v>1105</v>
      </c>
      <c r="G4" s="25" t="s">
        <v>1106</v>
      </c>
      <c r="H4" s="25" t="s">
        <v>1107</v>
      </c>
      <c r="I4" s="25" t="s">
        <v>1108</v>
      </c>
      <c r="J4" s="25" t="s">
        <v>1109</v>
      </c>
      <c r="K4" s="25" t="s">
        <v>1110</v>
      </c>
      <c r="L4" s="25" t="s">
        <v>1111</v>
      </c>
      <c r="M4" s="25" t="s">
        <v>1112</v>
      </c>
      <c r="N4" s="25" t="s">
        <v>1113</v>
      </c>
      <c r="O4" s="25" t="s">
        <v>1114</v>
      </c>
      <c r="P4" s="25" t="s">
        <v>1115</v>
      </c>
      <c r="Q4" s="25" t="s">
        <v>65</v>
      </c>
      <c r="R4" s="33" t="s">
        <v>1116</v>
      </c>
    </row>
    <row r="5" s="18" customFormat="1" ht="20.1" customHeight="1" spans="1:18">
      <c r="A5" s="26" t="s">
        <v>1117</v>
      </c>
      <c r="B5" s="26">
        <f t="shared" ref="B5:B26" si="0">SUM(C5:Q5)</f>
        <v>5458</v>
      </c>
      <c r="C5" s="26">
        <v>2398</v>
      </c>
      <c r="D5" s="26">
        <f>2260+4</f>
        <v>2264</v>
      </c>
      <c r="E5" s="26">
        <v>517</v>
      </c>
      <c r="F5" s="26"/>
      <c r="G5" s="26"/>
      <c r="H5" s="26"/>
      <c r="I5" s="26">
        <f>66+15</f>
        <v>81</v>
      </c>
      <c r="J5" s="26"/>
      <c r="K5" s="26">
        <v>198</v>
      </c>
      <c r="L5" s="26"/>
      <c r="M5" s="26"/>
      <c r="N5" s="26"/>
      <c r="O5" s="26"/>
      <c r="P5" s="26"/>
      <c r="Q5" s="26"/>
      <c r="R5" s="22" t="str">
        <f>IF(B5='[1]表二（新）'!C5,"正确","错误")</f>
        <v>正确</v>
      </c>
    </row>
    <row r="6" s="18" customFormat="1" ht="20.1" customHeight="1" spans="1:18">
      <c r="A6" s="26" t="s">
        <v>234</v>
      </c>
      <c r="B6" s="26">
        <f t="shared" si="0"/>
        <v>0</v>
      </c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2" t="str">
        <f>IF(B6=VLOOKUP(A6,'[1]表二（新）'!$A$5:$C$1307,3,0),"正确","错误")</f>
        <v>正确</v>
      </c>
    </row>
    <row r="7" s="18" customFormat="1" ht="20.1" customHeight="1" spans="1:18">
      <c r="A7" s="26" t="s">
        <v>237</v>
      </c>
      <c r="B7" s="26">
        <f t="shared" si="0"/>
        <v>0</v>
      </c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2" t="str">
        <f>IF(B7=VLOOKUP(A7,'[1]表二（新）'!$A$5:$C$1307,3,0),"正确","错误")</f>
        <v>正确</v>
      </c>
    </row>
    <row r="8" s="18" customFormat="1" ht="20.1" customHeight="1" spans="1:18">
      <c r="A8" s="26" t="s">
        <v>249</v>
      </c>
      <c r="B8" s="26">
        <f t="shared" si="0"/>
        <v>521</v>
      </c>
      <c r="C8" s="26">
        <v>86</v>
      </c>
      <c r="D8" s="26">
        <v>354</v>
      </c>
      <c r="E8" s="26">
        <v>81</v>
      </c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2" t="str">
        <f>IF(B8=VLOOKUP(A8,'[1]表二（新）'!$A$5:$C$1307,3,0),"正确","错误")</f>
        <v>正确</v>
      </c>
    </row>
    <row r="9" s="18" customFormat="1" ht="20.1" customHeight="1" spans="1:18">
      <c r="A9" s="26" t="s">
        <v>299</v>
      </c>
      <c r="B9" s="26">
        <f t="shared" si="0"/>
        <v>0</v>
      </c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2" t="str">
        <f>IF(B9=VLOOKUP(A9,'[1]表二（新）'!$A$5:$C$1307,3,0),"正确","错误")</f>
        <v>正确</v>
      </c>
    </row>
    <row r="10" s="18" customFormat="1" ht="20.1" customHeight="1" spans="1:18">
      <c r="A10" s="26" t="s">
        <v>350</v>
      </c>
      <c r="B10" s="26">
        <f t="shared" si="0"/>
        <v>6243</v>
      </c>
      <c r="C10" s="26">
        <v>22</v>
      </c>
      <c r="D10" s="26">
        <v>21</v>
      </c>
      <c r="E10" s="26"/>
      <c r="F10" s="26"/>
      <c r="G10" s="26"/>
      <c r="H10" s="26"/>
      <c r="I10" s="26">
        <f>6000+200</f>
        <v>6200</v>
      </c>
      <c r="J10" s="26"/>
      <c r="K10" s="26"/>
      <c r="L10" s="26"/>
      <c r="M10" s="26"/>
      <c r="N10" s="26"/>
      <c r="O10" s="26"/>
      <c r="P10" s="26"/>
      <c r="Q10" s="26"/>
      <c r="R10" s="22" t="str">
        <f>IF(B10=VLOOKUP(A10,'[1]表二（新）'!$A$5:$C$1307,3,0),"正确","错误")</f>
        <v>正确</v>
      </c>
    </row>
    <row r="11" s="18" customFormat="1" ht="20.1" customHeight="1" spans="1:18">
      <c r="A11" s="26" t="s">
        <v>399</v>
      </c>
      <c r="B11" s="26">
        <f t="shared" si="0"/>
        <v>22</v>
      </c>
      <c r="C11" s="26"/>
      <c r="D11" s="26">
        <v>17</v>
      </c>
      <c r="E11" s="26">
        <v>5</v>
      </c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2" t="str">
        <f>IF(B11=VLOOKUP(A11,'[1]表二（新）'!$A$5:$C$1307,3,0),"正确","错误")</f>
        <v>正确</v>
      </c>
    </row>
    <row r="12" s="18" customFormat="1" ht="20.1" customHeight="1" spans="1:18">
      <c r="A12" s="26" t="s">
        <v>441</v>
      </c>
      <c r="B12" s="26">
        <f t="shared" si="0"/>
        <v>268</v>
      </c>
      <c r="C12" s="26">
        <v>207</v>
      </c>
      <c r="D12" s="26">
        <v>52</v>
      </c>
      <c r="E12" s="26"/>
      <c r="F12" s="26"/>
      <c r="G12" s="26"/>
      <c r="H12" s="26"/>
      <c r="I12" s="26"/>
      <c r="J12" s="26"/>
      <c r="K12" s="26">
        <v>9</v>
      </c>
      <c r="L12" s="26"/>
      <c r="M12" s="26"/>
      <c r="N12" s="26"/>
      <c r="O12" s="26"/>
      <c r="P12" s="26"/>
      <c r="Q12" s="26"/>
      <c r="R12" s="22" t="str">
        <f>IF(B12=VLOOKUP(A12,'[1]表二（新）'!$A$5:$C$1307,3,0),"正确","错误")</f>
        <v>正确</v>
      </c>
    </row>
    <row r="13" s="18" customFormat="1" ht="20.1" customHeight="1" spans="1:18">
      <c r="A13" s="26" t="s">
        <v>541</v>
      </c>
      <c r="B13" s="26">
        <f t="shared" si="0"/>
        <v>7</v>
      </c>
      <c r="C13" s="26"/>
      <c r="D13" s="26">
        <f>2+5</f>
        <v>7</v>
      </c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2" t="str">
        <f>IF(B13=VLOOKUP(A13,'[1]表二（新）'!$A$5:$C$1307,3,0),"正确","错误")</f>
        <v>正确</v>
      </c>
    </row>
    <row r="14" s="18" customFormat="1" ht="20.1" customHeight="1" spans="1:18">
      <c r="A14" s="26" t="s">
        <v>604</v>
      </c>
      <c r="B14" s="26">
        <f t="shared" si="0"/>
        <v>750</v>
      </c>
      <c r="C14" s="26">
        <v>137</v>
      </c>
      <c r="D14" s="26">
        <v>253</v>
      </c>
      <c r="E14" s="26"/>
      <c r="F14" s="26"/>
      <c r="G14" s="26"/>
      <c r="H14" s="26"/>
      <c r="I14" s="26">
        <v>360</v>
      </c>
      <c r="J14" s="26"/>
      <c r="K14" s="26"/>
      <c r="L14" s="26"/>
      <c r="M14" s="26"/>
      <c r="N14" s="26"/>
      <c r="O14" s="26"/>
      <c r="P14" s="26"/>
      <c r="Q14" s="26"/>
      <c r="R14" s="22" t="str">
        <f>IF(B14=VLOOKUP(A14,'[1]表二（新）'!$A$5:$C$1307,3,0),"正确","错误")</f>
        <v>正确</v>
      </c>
    </row>
    <row r="15" s="18" customFormat="1" ht="20.1" customHeight="1" spans="1:18">
      <c r="A15" s="26" t="s">
        <v>669</v>
      </c>
      <c r="B15" s="26">
        <f t="shared" si="0"/>
        <v>65465</v>
      </c>
      <c r="C15" s="26">
        <v>1045</v>
      </c>
      <c r="D15" s="26">
        <f>32578-31292</f>
        <v>1286</v>
      </c>
      <c r="E15" s="26">
        <f>28112+31292+3561</f>
        <v>62965</v>
      </c>
      <c r="F15" s="26"/>
      <c r="G15" s="26"/>
      <c r="H15" s="26"/>
      <c r="I15" s="26">
        <v>140</v>
      </c>
      <c r="J15" s="26"/>
      <c r="K15" s="26">
        <v>29</v>
      </c>
      <c r="L15" s="26"/>
      <c r="M15" s="26"/>
      <c r="N15" s="26"/>
      <c r="O15" s="26"/>
      <c r="P15" s="26"/>
      <c r="Q15" s="26"/>
      <c r="R15" s="22" t="str">
        <f>IF(B15=VLOOKUP(A15,'[1]表二（新）'!$A$5:$C$1307,3,0),"正确","错误")</f>
        <v>正确</v>
      </c>
    </row>
    <row r="16" s="18" customFormat="1" ht="20.1" customHeight="1" spans="1:18">
      <c r="A16" s="26" t="s">
        <v>688</v>
      </c>
      <c r="B16" s="26">
        <f t="shared" si="0"/>
        <v>811</v>
      </c>
      <c r="C16" s="26"/>
      <c r="D16" s="26">
        <v>22</v>
      </c>
      <c r="E16" s="26">
        <v>500</v>
      </c>
      <c r="F16" s="26"/>
      <c r="G16" s="26"/>
      <c r="H16" s="26"/>
      <c r="I16" s="26">
        <f>200+52</f>
        <v>252</v>
      </c>
      <c r="J16" s="26"/>
      <c r="K16" s="26">
        <v>37</v>
      </c>
      <c r="L16" s="26"/>
      <c r="M16" s="26"/>
      <c r="N16" s="26"/>
      <c r="O16" s="26"/>
      <c r="P16" s="26"/>
      <c r="Q16" s="26"/>
      <c r="R16" s="22" t="str">
        <f>IF(B16=VLOOKUP(A16,'[1]表二（新）'!$A$5:$C$1307,3,0),"正确","错误")</f>
        <v>正确</v>
      </c>
    </row>
    <row r="17" s="18" customFormat="1" ht="20.1" customHeight="1" spans="1:18">
      <c r="A17" s="26" t="s">
        <v>797</v>
      </c>
      <c r="B17" s="26">
        <f t="shared" si="0"/>
        <v>0</v>
      </c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2" t="str">
        <f>IF(B17=VLOOKUP(A17,'[1]表二（新）'!$A$5:$C$1307,3,0),"正确","错误")</f>
        <v>正确</v>
      </c>
    </row>
    <row r="18" s="18" customFormat="1" ht="20.1" customHeight="1" spans="1:18">
      <c r="A18" s="27" t="s">
        <v>848</v>
      </c>
      <c r="B18" s="26">
        <f t="shared" si="0"/>
        <v>1074</v>
      </c>
      <c r="C18" s="26">
        <v>173</v>
      </c>
      <c r="D18" s="26">
        <v>270</v>
      </c>
      <c r="E18" s="26">
        <v>100</v>
      </c>
      <c r="F18" s="26"/>
      <c r="G18" s="26"/>
      <c r="H18" s="26"/>
      <c r="I18" s="26">
        <v>521</v>
      </c>
      <c r="J18" s="26"/>
      <c r="K18" s="26">
        <v>10</v>
      </c>
      <c r="L18" s="26"/>
      <c r="M18" s="26"/>
      <c r="N18" s="26"/>
      <c r="O18" s="26"/>
      <c r="P18" s="26"/>
      <c r="Q18" s="26"/>
      <c r="R18" s="22" t="str">
        <f>IF(B18=VLOOKUP(A18,'[1]表二（新）'!$A$5:$C$1307,3,0),"正确","错误")</f>
        <v>正确</v>
      </c>
    </row>
    <row r="19" s="18" customFormat="1" ht="20.1" customHeight="1" spans="1:18">
      <c r="A19" s="27" t="s">
        <v>895</v>
      </c>
      <c r="B19" s="26">
        <f t="shared" si="0"/>
        <v>265</v>
      </c>
      <c r="C19" s="26"/>
      <c r="D19" s="26"/>
      <c r="E19" s="26"/>
      <c r="F19" s="26"/>
      <c r="G19" s="26"/>
      <c r="H19" s="26"/>
      <c r="I19" s="26">
        <f>170+95</f>
        <v>265</v>
      </c>
      <c r="J19" s="26"/>
      <c r="K19" s="26"/>
      <c r="L19" s="26"/>
      <c r="M19" s="26"/>
      <c r="N19" s="26"/>
      <c r="O19" s="26"/>
      <c r="P19" s="26"/>
      <c r="Q19" s="26"/>
      <c r="R19" s="22" t="str">
        <f>IF(B19=VLOOKUP(A19,'[1]表二（新）'!$A$5:$C$1307,3,0),"正确","错误")</f>
        <v>正确</v>
      </c>
    </row>
    <row r="20" s="18" customFormat="1" ht="20.1" customHeight="1" spans="1:18">
      <c r="A20" s="28" t="s">
        <v>908</v>
      </c>
      <c r="B20" s="26">
        <f t="shared" si="0"/>
        <v>0</v>
      </c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2" t="str">
        <f>IF(B20=VLOOKUP(A20,'[1]表二（新）'!$A$5:$C$1307,3,0),"正确","错误")</f>
        <v>正确</v>
      </c>
    </row>
    <row r="21" s="18" customFormat="1" ht="20.1" customHeight="1" spans="1:18">
      <c r="A21" s="27" t="s">
        <v>919</v>
      </c>
      <c r="B21" s="26">
        <f t="shared" si="0"/>
        <v>0</v>
      </c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2" t="str">
        <f>IF(B21=VLOOKUP(A21,'[1]表二（新）'!$A$5:$C$1307,3,0),"正确","错误")</f>
        <v>正确</v>
      </c>
    </row>
    <row r="22" s="18" customFormat="1" ht="20.1" customHeight="1" spans="1:18">
      <c r="A22" s="27" t="s">
        <v>928</v>
      </c>
      <c r="B22" s="26">
        <f t="shared" si="0"/>
        <v>174</v>
      </c>
      <c r="C22" s="26">
        <v>15</v>
      </c>
      <c r="D22" s="26">
        <v>159</v>
      </c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2" t="str">
        <f>IF(B22=VLOOKUP(A22,'[1]表二（新）'!$A$5:$C$1307,3,0),"正确","错误")</f>
        <v>正确</v>
      </c>
    </row>
    <row r="23" s="18" customFormat="1" ht="20.1" customHeight="1" spans="1:18">
      <c r="A23" s="27" t="s">
        <v>977</v>
      </c>
      <c r="B23" s="26">
        <f t="shared" si="0"/>
        <v>0</v>
      </c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2" t="str">
        <f>IF(B23=VLOOKUP(A23,'[1]表二（新）'!$A$5:$C$1307,3,0),"正确","错误")</f>
        <v>正确</v>
      </c>
    </row>
    <row r="24" s="18" customFormat="1" ht="20.1" customHeight="1" spans="1:18">
      <c r="A24" s="27" t="s">
        <v>995</v>
      </c>
      <c r="B24" s="26">
        <f t="shared" si="0"/>
        <v>0</v>
      </c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2" t="str">
        <f>IF(B24=VLOOKUP(A24,'[1]表二（新）'!$A$5:$C$1307,3,0),"正确","错误")</f>
        <v>正确</v>
      </c>
    </row>
    <row r="25" s="18" customFormat="1" ht="20.1" customHeight="1" spans="1:18">
      <c r="A25" s="29" t="s">
        <v>1040</v>
      </c>
      <c r="B25" s="26">
        <f t="shared" si="0"/>
        <v>1096</v>
      </c>
      <c r="C25" s="26">
        <v>278</v>
      </c>
      <c r="D25" s="26">
        <v>222</v>
      </c>
      <c r="E25" s="26">
        <v>591</v>
      </c>
      <c r="F25" s="26"/>
      <c r="G25" s="26"/>
      <c r="H25" s="26"/>
      <c r="I25" s="26"/>
      <c r="J25" s="26"/>
      <c r="K25" s="26">
        <v>5</v>
      </c>
      <c r="L25" s="26"/>
      <c r="M25" s="26"/>
      <c r="N25" s="26"/>
      <c r="O25" s="26"/>
      <c r="P25" s="26"/>
      <c r="Q25" s="26"/>
      <c r="R25" s="22" t="str">
        <f>IF(B25=VLOOKUP(A25,'[1]表二（新）'!$A$5:$C$1307,3,0),"正确","错误")</f>
        <v>正确</v>
      </c>
    </row>
    <row r="26" s="18" customFormat="1" ht="20.1" customHeight="1" spans="1:18">
      <c r="A26" s="28" t="s">
        <v>1118</v>
      </c>
      <c r="B26" s="26">
        <f t="shared" si="0"/>
        <v>0</v>
      </c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2" t="str">
        <f>IF(B26='[1]表二（新）'!C1293,"正确","错误")</f>
        <v>正确</v>
      </c>
    </row>
    <row r="27" s="18" customFormat="1" ht="20.1" customHeight="1" spans="1:18">
      <c r="A27" s="27" t="s">
        <v>1119</v>
      </c>
      <c r="B27" s="26">
        <f>SUM(C27:P27)</f>
        <v>2244</v>
      </c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>
        <v>2244</v>
      </c>
      <c r="N27" s="22"/>
      <c r="O27" s="26"/>
      <c r="P27" s="26"/>
      <c r="Q27" s="22"/>
      <c r="R27" s="22" t="str">
        <f>IF(B27='[1]表二（新）'!C1294,"正确","错误")</f>
        <v>正确</v>
      </c>
    </row>
    <row r="28" s="18" customFormat="1" ht="20.1" customHeight="1" spans="1:18">
      <c r="A28" s="27" t="s">
        <v>1120</v>
      </c>
      <c r="B28" s="26">
        <f t="shared" ref="B28:B31" si="1">SUM(C28:Q28)</f>
        <v>16</v>
      </c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>
        <v>16</v>
      </c>
      <c r="N28" s="26"/>
      <c r="O28" s="26"/>
      <c r="P28" s="26"/>
      <c r="Q28" s="26"/>
      <c r="R28" s="22" t="str">
        <f>IF(B28='[1]表二（新）'!C1300,"正确","错误")</f>
        <v>正确</v>
      </c>
    </row>
    <row r="29" s="18" customFormat="1" ht="20.1" customHeight="1" spans="1:18">
      <c r="A29" s="26" t="s">
        <v>1121</v>
      </c>
      <c r="B29" s="26">
        <f t="shared" si="1"/>
        <v>1805</v>
      </c>
      <c r="C29" s="26"/>
      <c r="D29" s="26">
        <f>30+5</f>
        <v>35</v>
      </c>
      <c r="E29" s="26"/>
      <c r="F29" s="26"/>
      <c r="G29" s="26"/>
      <c r="H29" s="26"/>
      <c r="I29" s="26"/>
      <c r="J29" s="26"/>
      <c r="K29" s="22"/>
      <c r="L29" s="26"/>
      <c r="M29" s="26"/>
      <c r="N29" s="26"/>
      <c r="O29" s="26"/>
      <c r="P29" s="26"/>
      <c r="Q29" s="26">
        <v>1770</v>
      </c>
      <c r="R29" s="22" t="str">
        <f>IF(B29='[1]表二（新）'!C1302,"正确","错误")</f>
        <v>正确</v>
      </c>
    </row>
    <row r="30" s="18" customFormat="1" ht="20.1" customHeight="1" spans="1:18">
      <c r="A30" s="26" t="s">
        <v>1114</v>
      </c>
      <c r="B30" s="26">
        <f t="shared" si="1"/>
        <v>1465</v>
      </c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>
        <v>1465</v>
      </c>
      <c r="P30" s="26"/>
      <c r="Q30" s="26"/>
      <c r="R30" s="22" t="str">
        <f>IF(B30=[1]表三!F7,"正确","错误")</f>
        <v>正确</v>
      </c>
    </row>
    <row r="31" s="18" customFormat="1" ht="20.1" customHeight="1" spans="1:18">
      <c r="A31" s="30" t="s">
        <v>1122</v>
      </c>
      <c r="B31" s="26">
        <f t="shared" si="1"/>
        <v>87684</v>
      </c>
      <c r="C31" s="26">
        <f t="shared" ref="C31:Q31" si="2">SUM(C5:C30)</f>
        <v>4361</v>
      </c>
      <c r="D31" s="26">
        <f t="shared" si="2"/>
        <v>4962</v>
      </c>
      <c r="E31" s="26">
        <f t="shared" si="2"/>
        <v>64759</v>
      </c>
      <c r="F31" s="26">
        <f t="shared" si="2"/>
        <v>0</v>
      </c>
      <c r="G31" s="26">
        <f t="shared" si="2"/>
        <v>0</v>
      </c>
      <c r="H31" s="26">
        <f t="shared" si="2"/>
        <v>0</v>
      </c>
      <c r="I31" s="26">
        <f t="shared" si="2"/>
        <v>7819</v>
      </c>
      <c r="J31" s="26">
        <f t="shared" si="2"/>
        <v>0</v>
      </c>
      <c r="K31" s="26">
        <f t="shared" si="2"/>
        <v>288</v>
      </c>
      <c r="L31" s="26">
        <f t="shared" si="2"/>
        <v>0</v>
      </c>
      <c r="M31" s="26">
        <f t="shared" si="2"/>
        <v>2260</v>
      </c>
      <c r="N31" s="26">
        <f t="shared" si="2"/>
        <v>0</v>
      </c>
      <c r="O31" s="26">
        <f t="shared" si="2"/>
        <v>1465</v>
      </c>
      <c r="P31" s="26">
        <f t="shared" si="2"/>
        <v>0</v>
      </c>
      <c r="Q31" s="26">
        <f t="shared" si="2"/>
        <v>1770</v>
      </c>
      <c r="R31" s="22" t="str">
        <f>IF(B31=[1]表三!F98,"正确","错误")</f>
        <v>正确</v>
      </c>
    </row>
    <row r="32" s="18" customFormat="1"/>
    <row r="33" s="18" customFormat="1"/>
    <row r="34" s="18" customFormat="1"/>
    <row r="35" s="18" customFormat="1"/>
    <row r="36" s="18" customFormat="1"/>
    <row r="37" s="18" customFormat="1"/>
    <row r="38" s="18" customFormat="1"/>
    <row r="39" s="18" customFormat="1"/>
    <row r="40" s="18" customFormat="1"/>
    <row r="41" s="18" customFormat="1"/>
  </sheetData>
  <mergeCells count="1">
    <mergeCell ref="A2:Q2"/>
  </mergeCells>
  <printOptions horizontalCentered="1"/>
  <pageMargins left="0.471527777777778" right="0.471527777777778" top="0.275" bottom="0.15625" header="0.118055555555556" footer="0.118055555555556"/>
  <pageSetup paperSize="9" scale="80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58"/>
  <sheetViews>
    <sheetView tabSelected="1" zoomScaleSheetLayoutView="60" workbookViewId="0">
      <selection activeCell="D63" sqref="D63"/>
    </sheetView>
  </sheetViews>
  <sheetFormatPr defaultColWidth="9.125" defaultRowHeight="15.6" outlineLevelCol="2"/>
  <cols>
    <col min="1" max="1" width="46.5" style="7" customWidth="1"/>
    <col min="2" max="2" width="16.5" style="7" customWidth="1"/>
    <col min="3" max="3" width="9.125" style="8" hidden="1" customWidth="1"/>
    <col min="4" max="16383" width="9.125" style="8"/>
  </cols>
  <sheetData>
    <row r="1" s="7" customFormat="1" ht="48.75" customHeight="1" spans="1:2">
      <c r="A1" s="9" t="s">
        <v>1123</v>
      </c>
      <c r="B1" s="9"/>
    </row>
    <row r="2" s="7" customFormat="1" ht="17.65" customHeight="1" spans="1:2">
      <c r="A2" s="10" t="s">
        <v>1100</v>
      </c>
      <c r="B2" s="10"/>
    </row>
    <row r="3" s="7" customFormat="1" ht="30.75" customHeight="1" spans="1:3">
      <c r="A3" s="11" t="s">
        <v>1124</v>
      </c>
      <c r="B3" s="12" t="s">
        <v>1125</v>
      </c>
      <c r="C3" s="7" t="s">
        <v>1126</v>
      </c>
    </row>
    <row r="4" s="7" customFormat="1" ht="16.5" customHeight="1" spans="1:3">
      <c r="A4" s="13" t="s">
        <v>1127</v>
      </c>
      <c r="B4" s="14">
        <v>3620</v>
      </c>
      <c r="C4" s="7">
        <v>1478</v>
      </c>
    </row>
    <row r="5" s="7" customFormat="1" ht="16.5" customHeight="1" spans="1:2">
      <c r="A5" s="15" t="s">
        <v>1128</v>
      </c>
      <c r="B5" s="14">
        <v>0</v>
      </c>
    </row>
    <row r="6" s="7" customFormat="1" ht="16.5" customHeight="1" spans="1:2">
      <c r="A6" s="15" t="s">
        <v>1129</v>
      </c>
      <c r="B6" s="14">
        <v>0</v>
      </c>
    </row>
    <row r="7" s="7" customFormat="1" ht="16.5" customHeight="1" spans="1:3">
      <c r="A7" s="15" t="s">
        <v>1130</v>
      </c>
      <c r="B7" s="14">
        <v>148</v>
      </c>
      <c r="C7" s="7">
        <v>148</v>
      </c>
    </row>
    <row r="8" s="7" customFormat="1" ht="16.5" customHeight="1" spans="1:2">
      <c r="A8" s="16" t="s">
        <v>1131</v>
      </c>
      <c r="B8" s="14">
        <v>0</v>
      </c>
    </row>
    <row r="9" s="7" customFormat="1" ht="16.5" customHeight="1" spans="1:3">
      <c r="A9" s="15" t="s">
        <v>1132</v>
      </c>
      <c r="B9" s="14">
        <v>2634</v>
      </c>
      <c r="C9" s="7">
        <v>-80</v>
      </c>
    </row>
    <row r="10" s="7" customFormat="1" ht="16.5" customHeight="1" spans="1:3">
      <c r="A10" s="15" t="s">
        <v>1133</v>
      </c>
      <c r="B10" s="14">
        <v>838</v>
      </c>
      <c r="C10" s="7">
        <v>1410</v>
      </c>
    </row>
    <row r="11" s="7" customFormat="1" ht="16.5" customHeight="1" spans="1:3">
      <c r="A11" s="13" t="s">
        <v>1134</v>
      </c>
      <c r="B11" s="14">
        <v>4790</v>
      </c>
      <c r="C11" s="7">
        <v>2565</v>
      </c>
    </row>
    <row r="12" s="7" customFormat="1" ht="16.5" customHeight="1" spans="1:2">
      <c r="A12" s="15" t="s">
        <v>1135</v>
      </c>
      <c r="B12" s="14">
        <v>0</v>
      </c>
    </row>
    <row r="13" s="7" customFormat="1" ht="16.5" customHeight="1" spans="1:3">
      <c r="A13" s="15" t="s">
        <v>1136</v>
      </c>
      <c r="B13" s="14">
        <v>40</v>
      </c>
      <c r="C13" s="7">
        <v>117</v>
      </c>
    </row>
    <row r="14" s="7" customFormat="1" ht="16.5" customHeight="1" spans="1:2">
      <c r="A14" s="15" t="s">
        <v>1137</v>
      </c>
      <c r="B14" s="14">
        <v>0</v>
      </c>
    </row>
    <row r="15" s="7" customFormat="1" ht="16.5" customHeight="1" spans="1:2">
      <c r="A15" s="15" t="s">
        <v>1138</v>
      </c>
      <c r="B15" s="14">
        <v>0</v>
      </c>
    </row>
    <row r="16" s="7" customFormat="1" ht="16.5" customHeight="1" spans="1:3">
      <c r="A16" s="15" t="s">
        <v>1139</v>
      </c>
      <c r="B16" s="14">
        <v>4638</v>
      </c>
      <c r="C16" s="7">
        <v>2338</v>
      </c>
    </row>
    <row r="17" s="7" customFormat="1" ht="16.5" customHeight="1" spans="1:2">
      <c r="A17" s="15" t="s">
        <v>1140</v>
      </c>
      <c r="B17" s="14">
        <v>0</v>
      </c>
    </row>
    <row r="18" s="7" customFormat="1" ht="16.5" customHeight="1" spans="1:2">
      <c r="A18" s="15" t="s">
        <v>1141</v>
      </c>
      <c r="B18" s="14">
        <v>0</v>
      </c>
    </row>
    <row r="19" s="7" customFormat="1" ht="16.5" customHeight="1" spans="1:2">
      <c r="A19" s="15" t="s">
        <v>1142</v>
      </c>
      <c r="B19" s="14">
        <v>0</v>
      </c>
    </row>
    <row r="20" s="7" customFormat="1" ht="16.5" customHeight="1" spans="1:2">
      <c r="A20" s="15" t="s">
        <v>1143</v>
      </c>
      <c r="B20" s="14">
        <v>0</v>
      </c>
    </row>
    <row r="21" s="7" customFormat="1" ht="16.5" customHeight="1" spans="1:2">
      <c r="A21" s="15" t="s">
        <v>1144</v>
      </c>
      <c r="B21" s="14">
        <v>0</v>
      </c>
    </row>
    <row r="22" s="7" customFormat="1" ht="16.5" customHeight="1" spans="1:2">
      <c r="A22" s="15" t="s">
        <v>1145</v>
      </c>
      <c r="B22" s="14">
        <v>0</v>
      </c>
    </row>
    <row r="23" s="7" customFormat="1" ht="16.5" customHeight="1" spans="1:2">
      <c r="A23" s="15" t="s">
        <v>1146</v>
      </c>
      <c r="B23" s="14">
        <v>0</v>
      </c>
    </row>
    <row r="24" s="7" customFormat="1" ht="16.5" customHeight="1" spans="1:2">
      <c r="A24" s="15" t="s">
        <v>1147</v>
      </c>
      <c r="B24" s="14">
        <v>0</v>
      </c>
    </row>
    <row r="25" s="7" customFormat="1" ht="16.5" customHeight="1" spans="1:2">
      <c r="A25" s="15" t="s">
        <v>1148</v>
      </c>
      <c r="B25" s="14">
        <v>0</v>
      </c>
    </row>
    <row r="26" s="7" customFormat="1" ht="16.5" customHeight="1" spans="1:2">
      <c r="A26" s="15" t="s">
        <v>1149</v>
      </c>
      <c r="B26" s="14">
        <v>0</v>
      </c>
    </row>
    <row r="27" s="7" customFormat="1" ht="16.5" customHeight="1" spans="1:2">
      <c r="A27" s="15" t="s">
        <v>1150</v>
      </c>
      <c r="B27" s="14">
        <v>0</v>
      </c>
    </row>
    <row r="28" s="7" customFormat="1" ht="16.5" customHeight="1" spans="1:3">
      <c r="A28" s="15" t="s">
        <v>1151</v>
      </c>
      <c r="B28" s="14">
        <v>110</v>
      </c>
      <c r="C28" s="7">
        <v>110</v>
      </c>
    </row>
    <row r="29" s="7" customFormat="1" ht="16.5" customHeight="1" spans="1:2">
      <c r="A29" s="15" t="s">
        <v>1152</v>
      </c>
      <c r="B29" s="14">
        <v>2</v>
      </c>
    </row>
    <row r="30" s="7" customFormat="1" ht="16.5" customHeight="1" spans="1:2">
      <c r="A30" s="15" t="s">
        <v>1153</v>
      </c>
      <c r="B30" s="14">
        <v>0</v>
      </c>
    </row>
    <row r="31" ht="16.5" customHeight="1" spans="1:3">
      <c r="A31" s="13" t="s">
        <v>1154</v>
      </c>
      <c r="B31" s="14">
        <v>24</v>
      </c>
      <c r="C31" s="8">
        <v>1657</v>
      </c>
    </row>
    <row r="32" ht="16.5" customHeight="1" spans="1:2">
      <c r="A32" s="15" t="s">
        <v>1155</v>
      </c>
      <c r="B32" s="14">
        <v>16</v>
      </c>
    </row>
    <row r="33" ht="16.5" customHeight="1" spans="1:2">
      <c r="A33" s="15" t="s">
        <v>1156</v>
      </c>
      <c r="B33" s="14">
        <v>0</v>
      </c>
    </row>
    <row r="34" ht="16.5" customHeight="1" spans="1:2">
      <c r="A34" s="15" t="s">
        <v>1157</v>
      </c>
      <c r="B34" s="14">
        <v>0</v>
      </c>
    </row>
    <row r="35" ht="16.5" customHeight="1" spans="1:2">
      <c r="A35" s="15" t="s">
        <v>1158</v>
      </c>
      <c r="B35" s="14">
        <v>0</v>
      </c>
    </row>
    <row r="36" ht="16.5" customHeight="1" spans="1:2">
      <c r="A36" s="15" t="s">
        <v>1159</v>
      </c>
      <c r="B36" s="14">
        <v>0</v>
      </c>
    </row>
    <row r="37" ht="16.5" customHeight="1" spans="1:3">
      <c r="A37" s="15" t="s">
        <v>1160</v>
      </c>
      <c r="B37" s="14">
        <v>0</v>
      </c>
      <c r="C37" s="8">
        <v>180</v>
      </c>
    </row>
    <row r="38" ht="16.5" customHeight="1" spans="1:2">
      <c r="A38" s="15" t="s">
        <v>1161</v>
      </c>
      <c r="B38" s="14">
        <v>0</v>
      </c>
    </row>
    <row r="39" ht="16.5" customHeight="1" spans="1:3">
      <c r="A39" s="15" t="s">
        <v>1162</v>
      </c>
      <c r="B39" s="14">
        <v>0</v>
      </c>
      <c r="C39" s="8">
        <v>20</v>
      </c>
    </row>
    <row r="40" ht="16.5" customHeight="1" spans="1:2">
      <c r="A40" s="15" t="s">
        <v>1163</v>
      </c>
      <c r="B40" s="14">
        <v>0</v>
      </c>
    </row>
    <row r="41" ht="16.5" customHeight="1" spans="1:2">
      <c r="A41" s="15" t="s">
        <v>1164</v>
      </c>
      <c r="B41" s="14">
        <v>0</v>
      </c>
    </row>
    <row r="42" ht="16.5" customHeight="1" spans="1:2">
      <c r="A42" s="15" t="s">
        <v>1165</v>
      </c>
      <c r="B42" s="14">
        <v>0</v>
      </c>
    </row>
    <row r="43" ht="16.5" customHeight="1" spans="1:3">
      <c r="A43" s="15" t="s">
        <v>1166</v>
      </c>
      <c r="B43" s="14">
        <v>0</v>
      </c>
      <c r="C43" s="8">
        <v>137</v>
      </c>
    </row>
    <row r="44" ht="16.5" customHeight="1" spans="1:3">
      <c r="A44" s="15" t="s">
        <v>1167</v>
      </c>
      <c r="B44" s="14">
        <v>0</v>
      </c>
      <c r="C44" s="8">
        <v>0</v>
      </c>
    </row>
    <row r="45" ht="16.5" customHeight="1" spans="1:3">
      <c r="A45" s="15" t="s">
        <v>1168</v>
      </c>
      <c r="B45" s="14">
        <v>0</v>
      </c>
      <c r="C45" s="8">
        <v>1072</v>
      </c>
    </row>
    <row r="46" ht="16.5" customHeight="1" spans="1:3">
      <c r="A46" s="15" t="s">
        <v>1169</v>
      </c>
      <c r="B46" s="14">
        <v>8</v>
      </c>
      <c r="C46" s="8">
        <v>222</v>
      </c>
    </row>
    <row r="47" ht="16.5" customHeight="1" spans="1:2">
      <c r="A47" s="15" t="s">
        <v>1170</v>
      </c>
      <c r="B47" s="14">
        <v>0</v>
      </c>
    </row>
    <row r="48" ht="16.5" customHeight="1" spans="1:2">
      <c r="A48" s="15" t="s">
        <v>1171</v>
      </c>
      <c r="B48" s="14">
        <v>0</v>
      </c>
    </row>
    <row r="49" ht="16.5" customHeight="1" spans="1:2">
      <c r="A49" s="15" t="s">
        <v>1172</v>
      </c>
      <c r="B49" s="14">
        <v>0</v>
      </c>
    </row>
    <row r="50" ht="16.5" customHeight="1" spans="1:2">
      <c r="A50" s="15" t="s">
        <v>1173</v>
      </c>
      <c r="B50" s="14">
        <v>0</v>
      </c>
    </row>
    <row r="51" ht="16.5" customHeight="1" spans="1:3">
      <c r="A51" s="15" t="s">
        <v>1174</v>
      </c>
      <c r="B51" s="14">
        <v>0</v>
      </c>
      <c r="C51" s="8">
        <v>26</v>
      </c>
    </row>
    <row r="52" spans="1:3">
      <c r="A52" s="13" t="s">
        <v>1175</v>
      </c>
      <c r="B52" s="14">
        <v>1265</v>
      </c>
      <c r="C52" s="8">
        <v>10378</v>
      </c>
    </row>
    <row r="53" spans="1:2">
      <c r="A53" s="15" t="s">
        <v>1176</v>
      </c>
      <c r="B53" s="14">
        <v>0</v>
      </c>
    </row>
    <row r="54" spans="1:2">
      <c r="A54" s="15" t="s">
        <v>1177</v>
      </c>
      <c r="B54" s="14">
        <v>0</v>
      </c>
    </row>
    <row r="55" spans="1:2">
      <c r="A55" s="17" t="s">
        <v>1178</v>
      </c>
      <c r="B55" s="17">
        <v>0</v>
      </c>
    </row>
    <row r="56" spans="1:2">
      <c r="A56" s="17" t="s">
        <v>1179</v>
      </c>
      <c r="B56" s="17">
        <v>0</v>
      </c>
    </row>
    <row r="57" spans="1:3">
      <c r="A57" s="17" t="s">
        <v>1180</v>
      </c>
      <c r="B57" s="17">
        <v>1265</v>
      </c>
      <c r="C57" s="8">
        <v>10378</v>
      </c>
    </row>
    <row r="58" spans="1:3">
      <c r="A58" s="17" t="s">
        <v>1181</v>
      </c>
      <c r="B58" s="17">
        <v>1265</v>
      </c>
      <c r="C58" s="8">
        <v>10378</v>
      </c>
    </row>
  </sheetData>
  <mergeCells count="2">
    <mergeCell ref="A1:B1"/>
    <mergeCell ref="A2:B2"/>
  </mergeCells>
  <printOptions horizontalCentered="1"/>
  <pageMargins left="0.748031496062992" right="0.748031496062992" top="0.984251968503937" bottom="0.984251968503937" header="0.511811023622047" footer="0.511811023622047"/>
  <pageSetup paperSize="9" scale="75" orientation="portrait" horizontalDpi="600" verticalDpi="6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"/>
  <sheetViews>
    <sheetView workbookViewId="0">
      <selection activeCell="C14" sqref="C14"/>
    </sheetView>
  </sheetViews>
  <sheetFormatPr defaultColWidth="8.1" defaultRowHeight="13.2" outlineLevelRow="3" outlineLevelCol="2"/>
  <cols>
    <col min="1" max="1" width="27.8" style="1" customWidth="1"/>
    <col min="2" max="3" width="33.5" style="1" customWidth="1"/>
    <col min="4" max="4" width="15.6" style="1" customWidth="1"/>
    <col min="5" max="5" width="14.6" style="1" customWidth="1"/>
    <col min="6" max="8" width="15.6" style="1" customWidth="1"/>
    <col min="9" max="9" width="14.6" style="1" customWidth="1"/>
    <col min="10" max="10" width="15.6" style="1" customWidth="1"/>
    <col min="11" max="11" width="2" style="1" customWidth="1"/>
    <col min="12" max="16384" width="8.1" style="1"/>
  </cols>
  <sheetData>
    <row r="1" ht="22.2" spans="1:3">
      <c r="A1" s="2" t="s">
        <v>1182</v>
      </c>
      <c r="B1" s="2"/>
      <c r="C1" s="2"/>
    </row>
    <row r="2" spans="1:3">
      <c r="A2" s="3" t="s">
        <v>1100</v>
      </c>
      <c r="B2" s="3"/>
      <c r="C2" s="3"/>
    </row>
    <row r="3" ht="15.6" spans="1:3">
      <c r="A3" s="4" t="s">
        <v>1183</v>
      </c>
      <c r="B3" s="4" t="s">
        <v>1184</v>
      </c>
      <c r="C3" s="4" t="s">
        <v>1185</v>
      </c>
    </row>
    <row r="4" ht="15.6" spans="1:3">
      <c r="A4" s="5" t="s">
        <v>1186</v>
      </c>
      <c r="B4" s="6">
        <v>59708</v>
      </c>
      <c r="C4" s="6">
        <v>0</v>
      </c>
    </row>
  </sheetData>
  <mergeCells count="2">
    <mergeCell ref="A1:C1"/>
    <mergeCell ref="A2:C2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18高新区一般公共预算收入</vt:lpstr>
      <vt:lpstr>18高新区一般公共预算支出</vt:lpstr>
      <vt:lpstr>19高新区一般公共预算收入</vt:lpstr>
      <vt:lpstr>19高新区一般公共预算支出</vt:lpstr>
      <vt:lpstr>19高新区本级一般公共预算支出安排情况</vt:lpstr>
      <vt:lpstr>19高新区一般公共预算支出经济分类情况</vt:lpstr>
      <vt:lpstr>19高新区一般公共预算税收返还和转移支付</vt:lpstr>
      <vt:lpstr>19高新区政府一般债务限额和余额情况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柴立群</dc:creator>
  <cp:lastModifiedBy>画墨</cp:lastModifiedBy>
  <dcterms:created xsi:type="dcterms:W3CDTF">2014-01-02T13:07:00Z</dcterms:created>
  <cp:lastPrinted>2018-12-20T15:11:00Z</cp:lastPrinted>
  <dcterms:modified xsi:type="dcterms:W3CDTF">2021-05-20T10:28:06Z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14</vt:lpwstr>
  </property>
  <property fmtid="{D5CDD505-2E9C-101B-9397-08002B2CF9AE}" pid="3" name="KSOProductBuildVer">
    <vt:lpwstr>2052-11.1.0.10495</vt:lpwstr>
  </property>
  <property fmtid="{D5CDD505-2E9C-101B-9397-08002B2CF9AE}" pid="4" name="ICV">
    <vt:lpwstr>EA0DBB8E299B49A8800F2505D5D8637A</vt:lpwstr>
  </property>
</Properties>
</file>